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0_INVESTICE\0_VEREJNE_ZAKAZKY\2019\Trebomyslicka\VV-po DI 2\"/>
    </mc:Choice>
  </mc:AlternateContent>
  <bookViews>
    <workbookView xWindow="0" yWindow="0" windowWidth="28800" windowHeight="14325"/>
  </bookViews>
  <sheets>
    <sheet name="Rekapitulace stavby" sheetId="1" r:id="rId1"/>
    <sheet name="SO 110 - Komunikace" sheetId="2" r:id="rId2"/>
    <sheet name="SO 310 - Jednotná kanaliz..." sheetId="3" r:id="rId3"/>
    <sheet name="SO 311 - Kanalizační příp..." sheetId="4" r:id="rId4"/>
    <sheet name="SO 320 - Vodovodní řady 3..." sheetId="5" r:id="rId5"/>
    <sheet name="SO 321 - Vodovodní přípojky" sheetId="6" r:id="rId6"/>
    <sheet name="SO 330 - Odvodnění komuni..." sheetId="7" r:id="rId7"/>
    <sheet name="VRN - VRN" sheetId="8" r:id="rId8"/>
  </sheets>
  <definedNames>
    <definedName name="_xlnm._FilterDatabase" localSheetId="1" hidden="1">'SO 110 - Komunikace'!$C$122:$K$295</definedName>
    <definedName name="_xlnm._FilterDatabase" localSheetId="2" hidden="1">'SO 310 - Jednotná kanaliz...'!$C$122:$K$298</definedName>
    <definedName name="_xlnm._FilterDatabase" localSheetId="3" hidden="1">'SO 311 - Kanalizační příp...'!$C$121:$K$279</definedName>
    <definedName name="_xlnm._FilterDatabase" localSheetId="4" hidden="1">'SO 320 - Vodovodní řady 3...'!$C$122:$K$315</definedName>
    <definedName name="_xlnm._FilterDatabase" localSheetId="5" hidden="1">'SO 321 - Vodovodní přípojky'!$C$120:$K$281</definedName>
    <definedName name="_xlnm._FilterDatabase" localSheetId="6" hidden="1">'SO 330 - Odvodnění komuni...'!$C$120:$K$187</definedName>
    <definedName name="_xlnm._FilterDatabase" localSheetId="7" hidden="1">'VRN - VRN'!$C$117:$K$147</definedName>
    <definedName name="_xlnm.Print_Titles" localSheetId="0">'Rekapitulace stavby'!$92:$92</definedName>
    <definedName name="_xlnm.Print_Titles" localSheetId="1">'SO 110 - Komunikace'!$122:$122</definedName>
    <definedName name="_xlnm.Print_Titles" localSheetId="2">'SO 310 - Jednotná kanaliz...'!$122:$122</definedName>
    <definedName name="_xlnm.Print_Titles" localSheetId="3">'SO 311 - Kanalizační příp...'!$121:$121</definedName>
    <definedName name="_xlnm.Print_Titles" localSheetId="4">'SO 320 - Vodovodní řady 3...'!$122:$122</definedName>
    <definedName name="_xlnm.Print_Titles" localSheetId="5">'SO 321 - Vodovodní přípojky'!$120:$120</definedName>
    <definedName name="_xlnm.Print_Titles" localSheetId="6">'SO 330 - Odvodnění komuni...'!$120:$120</definedName>
    <definedName name="_xlnm.Print_Titles" localSheetId="7">'VRN - VRN'!$117:$117</definedName>
    <definedName name="_xlnm.Print_Area" localSheetId="0">'Rekapitulace stavby'!$D$4:$AO$76,'Rekapitulace stavby'!$C$82:$AQ$102</definedName>
    <definedName name="_xlnm.Print_Area" localSheetId="1">'SO 110 - Komunikace'!$C$4:$J$76,'SO 110 - Komunikace'!$C$82:$J$104,'SO 110 - Komunikace'!$C$110:$K$295</definedName>
    <definedName name="_xlnm.Print_Area" localSheetId="2">'SO 310 - Jednotná kanaliz...'!$C$4:$J$76,'SO 310 - Jednotná kanaliz...'!$C$82:$J$104,'SO 310 - Jednotná kanaliz...'!$C$110:$K$298</definedName>
    <definedName name="_xlnm.Print_Area" localSheetId="3">'SO 311 - Kanalizační příp...'!$C$4:$J$76,'SO 311 - Kanalizační příp...'!$C$82:$J$103,'SO 311 - Kanalizační příp...'!$C$109:$K$279</definedName>
    <definedName name="_xlnm.Print_Area" localSheetId="4">'SO 320 - Vodovodní řady 3...'!$C$4:$J$76,'SO 320 - Vodovodní řady 3...'!$C$82:$J$104,'SO 320 - Vodovodní řady 3...'!$C$110:$K$315</definedName>
    <definedName name="_xlnm.Print_Area" localSheetId="5">'SO 321 - Vodovodní přípojky'!$C$4:$J$76,'SO 321 - Vodovodní přípojky'!$C$82:$J$102,'SO 321 - Vodovodní přípojky'!$C$108:$K$281</definedName>
    <definedName name="_xlnm.Print_Area" localSheetId="6">'SO 330 - Odvodnění komuni...'!$C$4:$J$76,'SO 330 - Odvodnění komuni...'!$C$82:$J$102,'SO 330 - Odvodnění komuni...'!$C$108:$K$187</definedName>
    <definedName name="_xlnm.Print_Area" localSheetId="7">'VRN - VRN'!$C$4:$J$76,'VRN - VRN'!$C$82:$J$99,'VRN - VRN'!$C$105:$K$147</definedName>
  </definedNames>
  <calcPr calcId="162913"/>
</workbook>
</file>

<file path=xl/calcChain.xml><?xml version="1.0" encoding="utf-8"?>
<calcChain xmlns="http://schemas.openxmlformats.org/spreadsheetml/2006/main">
  <c r="J37" i="8" l="1"/>
  <c r="J36" i="8"/>
  <c r="AY101" i="1"/>
  <c r="J35" i="8"/>
  <c r="AX101" i="1"/>
  <c r="BI145" i="8"/>
  <c r="BH145" i="8"/>
  <c r="BG145" i="8"/>
  <c r="BF145" i="8"/>
  <c r="T145" i="8"/>
  <c r="R145" i="8"/>
  <c r="P145" i="8"/>
  <c r="BK145" i="8"/>
  <c r="J145" i="8"/>
  <c r="BE145" i="8" s="1"/>
  <c r="BI142" i="8"/>
  <c r="BH142" i="8"/>
  <c r="BG142" i="8"/>
  <c r="BF142" i="8"/>
  <c r="T142" i="8"/>
  <c r="R142" i="8"/>
  <c r="P142" i="8"/>
  <c r="BK142" i="8"/>
  <c r="J142" i="8"/>
  <c r="BE142" i="8"/>
  <c r="BI139" i="8"/>
  <c r="BH139" i="8"/>
  <c r="BG139" i="8"/>
  <c r="BF139" i="8"/>
  <c r="T139" i="8"/>
  <c r="R139" i="8"/>
  <c r="P139" i="8"/>
  <c r="BK139" i="8"/>
  <c r="J139" i="8"/>
  <c r="BE139" i="8"/>
  <c r="BI136" i="8"/>
  <c r="BH136" i="8"/>
  <c r="BG136" i="8"/>
  <c r="BF136" i="8"/>
  <c r="T136" i="8"/>
  <c r="R136" i="8"/>
  <c r="P136" i="8"/>
  <c r="BK136" i="8"/>
  <c r="J136" i="8"/>
  <c r="BE136" i="8"/>
  <c r="BI133" i="8"/>
  <c r="BH133" i="8"/>
  <c r="BG133" i="8"/>
  <c r="BF133" i="8"/>
  <c r="T133" i="8"/>
  <c r="R133" i="8"/>
  <c r="P133" i="8"/>
  <c r="BK133" i="8"/>
  <c r="J133" i="8"/>
  <c r="BE133" i="8" s="1"/>
  <c r="BI132" i="8"/>
  <c r="BH132" i="8"/>
  <c r="BG132" i="8"/>
  <c r="BF132" i="8"/>
  <c r="T132" i="8"/>
  <c r="R132" i="8"/>
  <c r="P132" i="8"/>
  <c r="BK132" i="8"/>
  <c r="J132" i="8"/>
  <c r="BE132" i="8" s="1"/>
  <c r="BI129" i="8"/>
  <c r="BH129" i="8"/>
  <c r="BG129" i="8"/>
  <c r="BF129" i="8"/>
  <c r="T129" i="8"/>
  <c r="R129" i="8"/>
  <c r="P129" i="8"/>
  <c r="P120" i="8" s="1"/>
  <c r="P119" i="8" s="1"/>
  <c r="P118" i="8" s="1"/>
  <c r="AU101" i="1" s="1"/>
  <c r="BK129" i="8"/>
  <c r="J129" i="8"/>
  <c r="BE129" i="8"/>
  <c r="BI128" i="8"/>
  <c r="BH128" i="8"/>
  <c r="BG128" i="8"/>
  <c r="BF128" i="8"/>
  <c r="T128" i="8"/>
  <c r="T120" i="8" s="1"/>
  <c r="T119" i="8" s="1"/>
  <c r="T118" i="8" s="1"/>
  <c r="R128" i="8"/>
  <c r="P128" i="8"/>
  <c r="BK128" i="8"/>
  <c r="J128" i="8"/>
  <c r="BE128" i="8"/>
  <c r="BI127" i="8"/>
  <c r="BH127" i="8"/>
  <c r="BG127" i="8"/>
  <c r="F35" i="8" s="1"/>
  <c r="BB101" i="1" s="1"/>
  <c r="BF127" i="8"/>
  <c r="T127" i="8"/>
  <c r="R127" i="8"/>
  <c r="P127" i="8"/>
  <c r="BK127" i="8"/>
  <c r="J127" i="8"/>
  <c r="BE127" i="8" s="1"/>
  <c r="BI124" i="8"/>
  <c r="F37" i="8" s="1"/>
  <c r="BD101" i="1" s="1"/>
  <c r="BH124" i="8"/>
  <c r="F36" i="8" s="1"/>
  <c r="BC101" i="1" s="1"/>
  <c r="BG124" i="8"/>
  <c r="BF124" i="8"/>
  <c r="T124" i="8"/>
  <c r="R124" i="8"/>
  <c r="P124" i="8"/>
  <c r="BK124" i="8"/>
  <c r="J124" i="8"/>
  <c r="BE124" i="8"/>
  <c r="BI121" i="8"/>
  <c r="BH121" i="8"/>
  <c r="BG121" i="8"/>
  <c r="BF121" i="8"/>
  <c r="J34" i="8" s="1"/>
  <c r="AW101" i="1" s="1"/>
  <c r="F34" i="8"/>
  <c r="BA101" i="1" s="1"/>
  <c r="T121" i="8"/>
  <c r="R121" i="8"/>
  <c r="P121" i="8"/>
  <c r="BK121" i="8"/>
  <c r="BK120" i="8"/>
  <c r="J120" i="8" s="1"/>
  <c r="J98" i="8" s="1"/>
  <c r="J121" i="8"/>
  <c r="BE121" i="8"/>
  <c r="F112" i="8"/>
  <c r="E110" i="8"/>
  <c r="F89" i="8"/>
  <c r="E87" i="8"/>
  <c r="J24" i="8"/>
  <c r="E24" i="8"/>
  <c r="J92" i="8" s="1"/>
  <c r="J115" i="8"/>
  <c r="J23" i="8"/>
  <c r="J21" i="8"/>
  <c r="E21" i="8"/>
  <c r="J91" i="8" s="1"/>
  <c r="J114" i="8"/>
  <c r="J20" i="8"/>
  <c r="J18" i="8"/>
  <c r="E18" i="8"/>
  <c r="F115" i="8"/>
  <c r="F92" i="8"/>
  <c r="J17" i="8"/>
  <c r="J15" i="8"/>
  <c r="E15" i="8"/>
  <c r="F114" i="8"/>
  <c r="F91" i="8"/>
  <c r="J14" i="8"/>
  <c r="J12" i="8"/>
  <c r="J89" i="8" s="1"/>
  <c r="E7" i="8"/>
  <c r="J37" i="7"/>
  <c r="J36" i="7"/>
  <c r="AY100" i="1"/>
  <c r="J35" i="7"/>
  <c r="AX100" i="1" s="1"/>
  <c r="BI186" i="7"/>
  <c r="BH186" i="7"/>
  <c r="BG186" i="7"/>
  <c r="BF186" i="7"/>
  <c r="T186" i="7"/>
  <c r="T185" i="7"/>
  <c r="R186" i="7"/>
  <c r="R185" i="7" s="1"/>
  <c r="P186" i="7"/>
  <c r="P185" i="7" s="1"/>
  <c r="BK186" i="7"/>
  <c r="BK185" i="7"/>
  <c r="J185" i="7" s="1"/>
  <c r="J101" i="7" s="1"/>
  <c r="J186" i="7"/>
  <c r="BE186" i="7"/>
  <c r="BI184" i="7"/>
  <c r="BH184" i="7"/>
  <c r="BG184" i="7"/>
  <c r="BF184" i="7"/>
  <c r="T184" i="7"/>
  <c r="R184" i="7"/>
  <c r="P184" i="7"/>
  <c r="BK184" i="7"/>
  <c r="J184" i="7"/>
  <c r="BE184" i="7" s="1"/>
  <c r="BI182" i="7"/>
  <c r="BH182" i="7"/>
  <c r="BG182" i="7"/>
  <c r="BF182" i="7"/>
  <c r="T182" i="7"/>
  <c r="R182" i="7"/>
  <c r="P182" i="7"/>
  <c r="BK182" i="7"/>
  <c r="J182" i="7"/>
  <c r="BE182" i="7"/>
  <c r="BI181" i="7"/>
  <c r="BH181" i="7"/>
  <c r="BG181" i="7"/>
  <c r="BF181" i="7"/>
  <c r="T181" i="7"/>
  <c r="R181" i="7"/>
  <c r="P181" i="7"/>
  <c r="BK181" i="7"/>
  <c r="J181" i="7"/>
  <c r="BE181" i="7"/>
  <c r="BI180" i="7"/>
  <c r="BH180" i="7"/>
  <c r="BG180" i="7"/>
  <c r="BF180" i="7"/>
  <c r="T180" i="7"/>
  <c r="R180" i="7"/>
  <c r="P180" i="7"/>
  <c r="BK180" i="7"/>
  <c r="J180" i="7"/>
  <c r="BE180" i="7" s="1"/>
  <c r="BI179" i="7"/>
  <c r="BH179" i="7"/>
  <c r="BG179" i="7"/>
  <c r="BF179" i="7"/>
  <c r="T179" i="7"/>
  <c r="R179" i="7"/>
  <c r="P179" i="7"/>
  <c r="BK179" i="7"/>
  <c r="J179" i="7"/>
  <c r="BE179" i="7" s="1"/>
  <c r="BI178" i="7"/>
  <c r="BH178" i="7"/>
  <c r="BG178" i="7"/>
  <c r="BF178" i="7"/>
  <c r="T178" i="7"/>
  <c r="R178" i="7"/>
  <c r="P178" i="7"/>
  <c r="BK178" i="7"/>
  <c r="J178" i="7"/>
  <c r="BE178" i="7"/>
  <c r="BI177" i="7"/>
  <c r="BH177" i="7"/>
  <c r="BG177" i="7"/>
  <c r="BF177" i="7"/>
  <c r="T177" i="7"/>
  <c r="R177" i="7"/>
  <c r="P177" i="7"/>
  <c r="BK177" i="7"/>
  <c r="J177" i="7"/>
  <c r="BE177" i="7"/>
  <c r="BI176" i="7"/>
  <c r="BH176" i="7"/>
  <c r="BG176" i="7"/>
  <c r="BF176" i="7"/>
  <c r="T176" i="7"/>
  <c r="R176" i="7"/>
  <c r="P176" i="7"/>
  <c r="BK176" i="7"/>
  <c r="BK156" i="7" s="1"/>
  <c r="J156" i="7" s="1"/>
  <c r="J100" i="7" s="1"/>
  <c r="J176" i="7"/>
  <c r="BE176" i="7" s="1"/>
  <c r="BI174" i="7"/>
  <c r="BH174" i="7"/>
  <c r="BG174" i="7"/>
  <c r="BF174" i="7"/>
  <c r="T174" i="7"/>
  <c r="R174" i="7"/>
  <c r="P174" i="7"/>
  <c r="BK174" i="7"/>
  <c r="J174" i="7"/>
  <c r="BE174" i="7" s="1"/>
  <c r="BI173" i="7"/>
  <c r="BH173" i="7"/>
  <c r="BG173" i="7"/>
  <c r="BF173" i="7"/>
  <c r="T173" i="7"/>
  <c r="R173" i="7"/>
  <c r="P173" i="7"/>
  <c r="BK173" i="7"/>
  <c r="J173" i="7"/>
  <c r="BE173" i="7"/>
  <c r="BI172" i="7"/>
  <c r="BH172" i="7"/>
  <c r="BG172" i="7"/>
  <c r="BF172" i="7"/>
  <c r="T172" i="7"/>
  <c r="R172" i="7"/>
  <c r="P172" i="7"/>
  <c r="BK172" i="7"/>
  <c r="J172" i="7"/>
  <c r="BE172" i="7"/>
  <c r="BI169" i="7"/>
  <c r="BH169" i="7"/>
  <c r="BG169" i="7"/>
  <c r="BF169" i="7"/>
  <c r="T169" i="7"/>
  <c r="R169" i="7"/>
  <c r="P169" i="7"/>
  <c r="BK169" i="7"/>
  <c r="J169" i="7"/>
  <c r="BE169" i="7" s="1"/>
  <c r="BI167" i="7"/>
  <c r="BH167" i="7"/>
  <c r="BG167" i="7"/>
  <c r="BF167" i="7"/>
  <c r="T167" i="7"/>
  <c r="R167" i="7"/>
  <c r="P167" i="7"/>
  <c r="BK167" i="7"/>
  <c r="J167" i="7"/>
  <c r="BE167" i="7" s="1"/>
  <c r="BI165" i="7"/>
  <c r="BH165" i="7"/>
  <c r="BG165" i="7"/>
  <c r="BF165" i="7"/>
  <c r="T165" i="7"/>
  <c r="R165" i="7"/>
  <c r="P165" i="7"/>
  <c r="BK165" i="7"/>
  <c r="J165" i="7"/>
  <c r="BE165" i="7"/>
  <c r="BI162" i="7"/>
  <c r="BH162" i="7"/>
  <c r="BG162" i="7"/>
  <c r="BF162" i="7"/>
  <c r="T162" i="7"/>
  <c r="T156" i="7" s="1"/>
  <c r="R162" i="7"/>
  <c r="P162" i="7"/>
  <c r="BK162" i="7"/>
  <c r="J162" i="7"/>
  <c r="BE162" i="7"/>
  <c r="BI160" i="7"/>
  <c r="BH160" i="7"/>
  <c r="BG160" i="7"/>
  <c r="BF160" i="7"/>
  <c r="T160" i="7"/>
  <c r="R160" i="7"/>
  <c r="P160" i="7"/>
  <c r="BK160" i="7"/>
  <c r="J160" i="7"/>
  <c r="BE160" i="7" s="1"/>
  <c r="BI157" i="7"/>
  <c r="BH157" i="7"/>
  <c r="BG157" i="7"/>
  <c r="BF157" i="7"/>
  <c r="T157" i="7"/>
  <c r="R157" i="7"/>
  <c r="P157" i="7"/>
  <c r="BK157" i="7"/>
  <c r="J157" i="7"/>
  <c r="BE157" i="7" s="1"/>
  <c r="BI153" i="7"/>
  <c r="BH153" i="7"/>
  <c r="BG153" i="7"/>
  <c r="BF153" i="7"/>
  <c r="T153" i="7"/>
  <c r="T152" i="7"/>
  <c r="R153" i="7"/>
  <c r="R152" i="7" s="1"/>
  <c r="P153" i="7"/>
  <c r="P152" i="7" s="1"/>
  <c r="BK153" i="7"/>
  <c r="BK152" i="7"/>
  <c r="J152" i="7" s="1"/>
  <c r="J99" i="7" s="1"/>
  <c r="J153" i="7"/>
  <c r="BE153" i="7"/>
  <c r="BI150" i="7"/>
  <c r="BH150" i="7"/>
  <c r="BG150" i="7"/>
  <c r="BF150" i="7"/>
  <c r="T150" i="7"/>
  <c r="R150" i="7"/>
  <c r="P150" i="7"/>
  <c r="BK150" i="7"/>
  <c r="J150" i="7"/>
  <c r="BE150" i="7" s="1"/>
  <c r="BI147" i="7"/>
  <c r="BH147" i="7"/>
  <c r="BG147" i="7"/>
  <c r="BF147" i="7"/>
  <c r="T147" i="7"/>
  <c r="R147" i="7"/>
  <c r="P147" i="7"/>
  <c r="BK147" i="7"/>
  <c r="J147" i="7"/>
  <c r="BE147" i="7"/>
  <c r="BI144" i="7"/>
  <c r="BH144" i="7"/>
  <c r="BG144" i="7"/>
  <c r="BF144" i="7"/>
  <c r="T144" i="7"/>
  <c r="R144" i="7"/>
  <c r="P144" i="7"/>
  <c r="BK144" i="7"/>
  <c r="J144" i="7"/>
  <c r="BE144" i="7"/>
  <c r="BI141" i="7"/>
  <c r="BH141" i="7"/>
  <c r="BG141" i="7"/>
  <c r="BF141" i="7"/>
  <c r="T141" i="7"/>
  <c r="R141" i="7"/>
  <c r="P141" i="7"/>
  <c r="BK141" i="7"/>
  <c r="J141" i="7"/>
  <c r="BE141" i="7" s="1"/>
  <c r="BI138" i="7"/>
  <c r="BH138" i="7"/>
  <c r="BG138" i="7"/>
  <c r="BF138" i="7"/>
  <c r="T138" i="7"/>
  <c r="R138" i="7"/>
  <c r="P138" i="7"/>
  <c r="BK138" i="7"/>
  <c r="J138" i="7"/>
  <c r="BE138" i="7" s="1"/>
  <c r="BI135" i="7"/>
  <c r="BH135" i="7"/>
  <c r="BG135" i="7"/>
  <c r="BF135" i="7"/>
  <c r="T135" i="7"/>
  <c r="R135" i="7"/>
  <c r="P135" i="7"/>
  <c r="BK135" i="7"/>
  <c r="J135" i="7"/>
  <c r="BE135" i="7"/>
  <c r="BI133" i="7"/>
  <c r="BH133" i="7"/>
  <c r="BG133" i="7"/>
  <c r="BF133" i="7"/>
  <c r="T133" i="7"/>
  <c r="R133" i="7"/>
  <c r="P133" i="7"/>
  <c r="BK133" i="7"/>
  <c r="J133" i="7"/>
  <c r="BE133" i="7"/>
  <c r="BI130" i="7"/>
  <c r="BH130" i="7"/>
  <c r="BG130" i="7"/>
  <c r="BF130" i="7"/>
  <c r="T130" i="7"/>
  <c r="R130" i="7"/>
  <c r="P130" i="7"/>
  <c r="BK130" i="7"/>
  <c r="J130" i="7"/>
  <c r="BE130" i="7" s="1"/>
  <c r="BI127" i="7"/>
  <c r="F37" i="7" s="1"/>
  <c r="BD100" i="1" s="1"/>
  <c r="BH127" i="7"/>
  <c r="BG127" i="7"/>
  <c r="BF127" i="7"/>
  <c r="T127" i="7"/>
  <c r="R127" i="7"/>
  <c r="P127" i="7"/>
  <c r="BK127" i="7"/>
  <c r="J127" i="7"/>
  <c r="BE127" i="7" s="1"/>
  <c r="BI124" i="7"/>
  <c r="BH124" i="7"/>
  <c r="BG124" i="7"/>
  <c r="F35" i="7" s="1"/>
  <c r="BB100" i="1" s="1"/>
  <c r="BF124" i="7"/>
  <c r="T124" i="7"/>
  <c r="R124" i="7"/>
  <c r="P124" i="7"/>
  <c r="P123" i="7" s="1"/>
  <c r="BK124" i="7"/>
  <c r="BK123" i="7" s="1"/>
  <c r="J124" i="7"/>
  <c r="BE124" i="7"/>
  <c r="F115" i="7"/>
  <c r="E113" i="7"/>
  <c r="F89" i="7"/>
  <c r="E87" i="7"/>
  <c r="J24" i="7"/>
  <c r="E24" i="7"/>
  <c r="J92" i="7" s="1"/>
  <c r="J23" i="7"/>
  <c r="J21" i="7"/>
  <c r="E21" i="7"/>
  <c r="J91" i="7" s="1"/>
  <c r="J117" i="7"/>
  <c r="J20" i="7"/>
  <c r="J18" i="7"/>
  <c r="E18" i="7"/>
  <c r="F92" i="7" s="1"/>
  <c r="F118" i="7"/>
  <c r="J17" i="7"/>
  <c r="J15" i="7"/>
  <c r="E15" i="7"/>
  <c r="F117" i="7"/>
  <c r="F91" i="7"/>
  <c r="J14" i="7"/>
  <c r="J12" i="7"/>
  <c r="E7" i="7"/>
  <c r="E111" i="7" s="1"/>
  <c r="E85" i="7"/>
  <c r="J37" i="6"/>
  <c r="J36" i="6"/>
  <c r="AY99" i="1"/>
  <c r="J35" i="6"/>
  <c r="AX99" i="1"/>
  <c r="BI281" i="6"/>
  <c r="BH281" i="6"/>
  <c r="BG281" i="6"/>
  <c r="BF281" i="6"/>
  <c r="T281" i="6"/>
  <c r="T280" i="6"/>
  <c r="R281" i="6"/>
  <c r="R280" i="6"/>
  <c r="P281" i="6"/>
  <c r="P280" i="6" s="1"/>
  <c r="BK281" i="6"/>
  <c r="BK280" i="6"/>
  <c r="J280" i="6" s="1"/>
  <c r="J101" i="6" s="1"/>
  <c r="J281" i="6"/>
  <c r="BE281" i="6" s="1"/>
  <c r="BI277" i="6"/>
  <c r="BH277" i="6"/>
  <c r="BG277" i="6"/>
  <c r="BF277" i="6"/>
  <c r="T277" i="6"/>
  <c r="R277" i="6"/>
  <c r="P277" i="6"/>
  <c r="BK277" i="6"/>
  <c r="J277" i="6"/>
  <c r="BE277" i="6" s="1"/>
  <c r="BI275" i="6"/>
  <c r="BH275" i="6"/>
  <c r="BG275" i="6"/>
  <c r="BF275" i="6"/>
  <c r="T275" i="6"/>
  <c r="R275" i="6"/>
  <c r="P275" i="6"/>
  <c r="BK275" i="6"/>
  <c r="J275" i="6"/>
  <c r="BE275" i="6" s="1"/>
  <c r="BI273" i="6"/>
  <c r="BH273" i="6"/>
  <c r="BG273" i="6"/>
  <c r="BF273" i="6"/>
  <c r="T273" i="6"/>
  <c r="R273" i="6"/>
  <c r="P273" i="6"/>
  <c r="BK273" i="6"/>
  <c r="J273" i="6"/>
  <c r="BE273" i="6"/>
  <c r="BI271" i="6"/>
  <c r="BH271" i="6"/>
  <c r="BG271" i="6"/>
  <c r="BF271" i="6"/>
  <c r="T271" i="6"/>
  <c r="R271" i="6"/>
  <c r="P271" i="6"/>
  <c r="BK271" i="6"/>
  <c r="J271" i="6"/>
  <c r="BE271" i="6"/>
  <c r="BI269" i="6"/>
  <c r="BH269" i="6"/>
  <c r="BG269" i="6"/>
  <c r="BF269" i="6"/>
  <c r="T269" i="6"/>
  <c r="R269" i="6"/>
  <c r="P269" i="6"/>
  <c r="BK269" i="6"/>
  <c r="J269" i="6"/>
  <c r="BE269" i="6" s="1"/>
  <c r="BI267" i="6"/>
  <c r="BH267" i="6"/>
  <c r="BG267" i="6"/>
  <c r="BF267" i="6"/>
  <c r="T267" i="6"/>
  <c r="R267" i="6"/>
  <c r="P267" i="6"/>
  <c r="BK267" i="6"/>
  <c r="J267" i="6"/>
  <c r="BE267" i="6"/>
  <c r="BI265" i="6"/>
  <c r="BH265" i="6"/>
  <c r="BG265" i="6"/>
  <c r="BF265" i="6"/>
  <c r="T265" i="6"/>
  <c r="R265" i="6"/>
  <c r="P265" i="6"/>
  <c r="BK265" i="6"/>
  <c r="J265" i="6"/>
  <c r="BE265" i="6"/>
  <c r="BI263" i="6"/>
  <c r="BH263" i="6"/>
  <c r="BG263" i="6"/>
  <c r="BF263" i="6"/>
  <c r="T263" i="6"/>
  <c r="R263" i="6"/>
  <c r="P263" i="6"/>
  <c r="BK263" i="6"/>
  <c r="J263" i="6"/>
  <c r="BE263" i="6"/>
  <c r="BI261" i="6"/>
  <c r="BH261" i="6"/>
  <c r="BG261" i="6"/>
  <c r="BF261" i="6"/>
  <c r="T261" i="6"/>
  <c r="R261" i="6"/>
  <c r="P261" i="6"/>
  <c r="BK261" i="6"/>
  <c r="J261" i="6"/>
  <c r="BE261" i="6" s="1"/>
  <c r="BI259" i="6"/>
  <c r="BH259" i="6"/>
  <c r="BG259" i="6"/>
  <c r="BF259" i="6"/>
  <c r="T259" i="6"/>
  <c r="R259" i="6"/>
  <c r="P259" i="6"/>
  <c r="BK259" i="6"/>
  <c r="J259" i="6"/>
  <c r="BE259" i="6"/>
  <c r="BI257" i="6"/>
  <c r="BH257" i="6"/>
  <c r="BG257" i="6"/>
  <c r="BF257" i="6"/>
  <c r="T257" i="6"/>
  <c r="R257" i="6"/>
  <c r="P257" i="6"/>
  <c r="BK257" i="6"/>
  <c r="J257" i="6"/>
  <c r="BE257" i="6"/>
  <c r="BI255" i="6"/>
  <c r="BH255" i="6"/>
  <c r="BG255" i="6"/>
  <c r="BF255" i="6"/>
  <c r="T255" i="6"/>
  <c r="R255" i="6"/>
  <c r="P255" i="6"/>
  <c r="BK255" i="6"/>
  <c r="J255" i="6"/>
  <c r="BE255" i="6"/>
  <c r="BI253" i="6"/>
  <c r="BH253" i="6"/>
  <c r="BG253" i="6"/>
  <c r="BF253" i="6"/>
  <c r="T253" i="6"/>
  <c r="R253" i="6"/>
  <c r="P253" i="6"/>
  <c r="BK253" i="6"/>
  <c r="J253" i="6"/>
  <c r="BE253" i="6" s="1"/>
  <c r="BI251" i="6"/>
  <c r="BH251" i="6"/>
  <c r="BG251" i="6"/>
  <c r="BF251" i="6"/>
  <c r="T251" i="6"/>
  <c r="R251" i="6"/>
  <c r="P251" i="6"/>
  <c r="BK251" i="6"/>
  <c r="J251" i="6"/>
  <c r="BE251" i="6"/>
  <c r="BI249" i="6"/>
  <c r="BH249" i="6"/>
  <c r="BG249" i="6"/>
  <c r="BF249" i="6"/>
  <c r="T249" i="6"/>
  <c r="R249" i="6"/>
  <c r="P249" i="6"/>
  <c r="BK249" i="6"/>
  <c r="J249" i="6"/>
  <c r="BE249" i="6"/>
  <c r="BI247" i="6"/>
  <c r="BH247" i="6"/>
  <c r="BG247" i="6"/>
  <c r="BF247" i="6"/>
  <c r="T247" i="6"/>
  <c r="R247" i="6"/>
  <c r="P247" i="6"/>
  <c r="BK247" i="6"/>
  <c r="J247" i="6"/>
  <c r="BE247" i="6"/>
  <c r="BI245" i="6"/>
  <c r="BH245" i="6"/>
  <c r="BG245" i="6"/>
  <c r="BF245" i="6"/>
  <c r="T245" i="6"/>
  <c r="R245" i="6"/>
  <c r="P245" i="6"/>
  <c r="BK245" i="6"/>
  <c r="J245" i="6"/>
  <c r="BE245" i="6" s="1"/>
  <c r="BI243" i="6"/>
  <c r="BH243" i="6"/>
  <c r="BG243" i="6"/>
  <c r="BF243" i="6"/>
  <c r="T243" i="6"/>
  <c r="R243" i="6"/>
  <c r="P243" i="6"/>
  <c r="BK243" i="6"/>
  <c r="J243" i="6"/>
  <c r="BE243" i="6"/>
  <c r="BI241" i="6"/>
  <c r="BH241" i="6"/>
  <c r="BG241" i="6"/>
  <c r="BF241" i="6"/>
  <c r="T241" i="6"/>
  <c r="R241" i="6"/>
  <c r="P241" i="6"/>
  <c r="BK241" i="6"/>
  <c r="J241" i="6"/>
  <c r="BE241" i="6"/>
  <c r="BI239" i="6"/>
  <c r="BH239" i="6"/>
  <c r="BG239" i="6"/>
  <c r="BF239" i="6"/>
  <c r="T239" i="6"/>
  <c r="R239" i="6"/>
  <c r="P239" i="6"/>
  <c r="BK239" i="6"/>
  <c r="J239" i="6"/>
  <c r="BE239" i="6"/>
  <c r="BI237" i="6"/>
  <c r="BH237" i="6"/>
  <c r="BG237" i="6"/>
  <c r="BF237" i="6"/>
  <c r="T237" i="6"/>
  <c r="R237" i="6"/>
  <c r="P237" i="6"/>
  <c r="BK237" i="6"/>
  <c r="J237" i="6"/>
  <c r="BE237" i="6" s="1"/>
  <c r="BI235" i="6"/>
  <c r="BH235" i="6"/>
  <c r="BG235" i="6"/>
  <c r="BF235" i="6"/>
  <c r="T235" i="6"/>
  <c r="R235" i="6"/>
  <c r="P235" i="6"/>
  <c r="BK235" i="6"/>
  <c r="J235" i="6"/>
  <c r="BE235" i="6" s="1"/>
  <c r="BI233" i="6"/>
  <c r="BH233" i="6"/>
  <c r="BG233" i="6"/>
  <c r="BF233" i="6"/>
  <c r="T233" i="6"/>
  <c r="R233" i="6"/>
  <c r="P233" i="6"/>
  <c r="BK233" i="6"/>
  <c r="J233" i="6"/>
  <c r="BE233" i="6"/>
  <c r="BI231" i="6"/>
  <c r="BH231" i="6"/>
  <c r="BG231" i="6"/>
  <c r="BF231" i="6"/>
  <c r="T231" i="6"/>
  <c r="R231" i="6"/>
  <c r="P231" i="6"/>
  <c r="BK231" i="6"/>
  <c r="BK216" i="6" s="1"/>
  <c r="J216" i="6" s="1"/>
  <c r="J100" i="6" s="1"/>
  <c r="J231" i="6"/>
  <c r="BE231" i="6"/>
  <c r="BI229" i="6"/>
  <c r="BH229" i="6"/>
  <c r="BG229" i="6"/>
  <c r="BF229" i="6"/>
  <c r="T229" i="6"/>
  <c r="R229" i="6"/>
  <c r="P229" i="6"/>
  <c r="BK229" i="6"/>
  <c r="J229" i="6"/>
  <c r="BE229" i="6" s="1"/>
  <c r="BI227" i="6"/>
  <c r="BH227" i="6"/>
  <c r="BG227" i="6"/>
  <c r="BF227" i="6"/>
  <c r="T227" i="6"/>
  <c r="R227" i="6"/>
  <c r="P227" i="6"/>
  <c r="BK227" i="6"/>
  <c r="J227" i="6"/>
  <c r="BE227" i="6" s="1"/>
  <c r="BI225" i="6"/>
  <c r="BH225" i="6"/>
  <c r="BG225" i="6"/>
  <c r="BF225" i="6"/>
  <c r="T225" i="6"/>
  <c r="R225" i="6"/>
  <c r="P225" i="6"/>
  <c r="BK225" i="6"/>
  <c r="J225" i="6"/>
  <c r="BE225" i="6"/>
  <c r="BI223" i="6"/>
  <c r="BH223" i="6"/>
  <c r="BG223" i="6"/>
  <c r="BF223" i="6"/>
  <c r="T223" i="6"/>
  <c r="R223" i="6"/>
  <c r="P223" i="6"/>
  <c r="BK223" i="6"/>
  <c r="J223" i="6"/>
  <c r="BE223" i="6"/>
  <c r="BI221" i="6"/>
  <c r="BH221" i="6"/>
  <c r="BG221" i="6"/>
  <c r="BF221" i="6"/>
  <c r="T221" i="6"/>
  <c r="R221" i="6"/>
  <c r="P221" i="6"/>
  <c r="BK221" i="6"/>
  <c r="J221" i="6"/>
  <c r="BE221" i="6" s="1"/>
  <c r="BI219" i="6"/>
  <c r="BH219" i="6"/>
  <c r="BG219" i="6"/>
  <c r="BF219" i="6"/>
  <c r="T219" i="6"/>
  <c r="R219" i="6"/>
  <c r="P219" i="6"/>
  <c r="P216" i="6" s="1"/>
  <c r="BK219" i="6"/>
  <c r="J219" i="6"/>
  <c r="BE219" i="6"/>
  <c r="BI217" i="6"/>
  <c r="BH217" i="6"/>
  <c r="BG217" i="6"/>
  <c r="BF217" i="6"/>
  <c r="T217" i="6"/>
  <c r="R217" i="6"/>
  <c r="P217" i="6"/>
  <c r="BK217" i="6"/>
  <c r="J217" i="6"/>
  <c r="BE217" i="6"/>
  <c r="BI214" i="6"/>
  <c r="BH214" i="6"/>
  <c r="BG214" i="6"/>
  <c r="BF214" i="6"/>
  <c r="T214" i="6"/>
  <c r="R214" i="6"/>
  <c r="P214" i="6"/>
  <c r="P209" i="6" s="1"/>
  <c r="BK214" i="6"/>
  <c r="J214" i="6"/>
  <c r="BE214" i="6"/>
  <c r="BI210" i="6"/>
  <c r="BH210" i="6"/>
  <c r="BG210" i="6"/>
  <c r="BF210" i="6"/>
  <c r="T210" i="6"/>
  <c r="T209" i="6" s="1"/>
  <c r="R210" i="6"/>
  <c r="R209" i="6"/>
  <c r="P210" i="6"/>
  <c r="BK210" i="6"/>
  <c r="BK209" i="6" s="1"/>
  <c r="J209" i="6"/>
  <c r="J99" i="6" s="1"/>
  <c r="J210" i="6"/>
  <c r="BE210" i="6" s="1"/>
  <c r="BI207" i="6"/>
  <c r="BH207" i="6"/>
  <c r="BG207" i="6"/>
  <c r="BF207" i="6"/>
  <c r="T207" i="6"/>
  <c r="R207" i="6"/>
  <c r="P207" i="6"/>
  <c r="BK207" i="6"/>
  <c r="J207" i="6"/>
  <c r="BE207" i="6"/>
  <c r="BI205" i="6"/>
  <c r="BH205" i="6"/>
  <c r="BG205" i="6"/>
  <c r="BF205" i="6"/>
  <c r="T205" i="6"/>
  <c r="R205" i="6"/>
  <c r="P205" i="6"/>
  <c r="BK205" i="6"/>
  <c r="J205" i="6"/>
  <c r="BE205" i="6" s="1"/>
  <c r="BI200" i="6"/>
  <c r="BH200" i="6"/>
  <c r="BG200" i="6"/>
  <c r="BF200" i="6"/>
  <c r="T200" i="6"/>
  <c r="R200" i="6"/>
  <c r="P200" i="6"/>
  <c r="BK200" i="6"/>
  <c r="J200" i="6"/>
  <c r="BE200" i="6"/>
  <c r="BI192" i="6"/>
  <c r="BH192" i="6"/>
  <c r="BG192" i="6"/>
  <c r="BF192" i="6"/>
  <c r="T192" i="6"/>
  <c r="R192" i="6"/>
  <c r="P192" i="6"/>
  <c r="BK192" i="6"/>
  <c r="J192" i="6"/>
  <c r="BE192" i="6"/>
  <c r="BI190" i="6"/>
  <c r="BH190" i="6"/>
  <c r="BG190" i="6"/>
  <c r="BF190" i="6"/>
  <c r="T190" i="6"/>
  <c r="R190" i="6"/>
  <c r="P190" i="6"/>
  <c r="BK190" i="6"/>
  <c r="J190" i="6"/>
  <c r="BE190" i="6"/>
  <c r="BI188" i="6"/>
  <c r="BH188" i="6"/>
  <c r="BG188" i="6"/>
  <c r="BF188" i="6"/>
  <c r="T188" i="6"/>
  <c r="R188" i="6"/>
  <c r="P188" i="6"/>
  <c r="BK188" i="6"/>
  <c r="J188" i="6"/>
  <c r="BE188" i="6" s="1"/>
  <c r="BI186" i="6"/>
  <c r="BH186" i="6"/>
  <c r="BG186" i="6"/>
  <c r="BF186" i="6"/>
  <c r="T186" i="6"/>
  <c r="R186" i="6"/>
  <c r="P186" i="6"/>
  <c r="BK186" i="6"/>
  <c r="J186" i="6"/>
  <c r="BE186" i="6"/>
  <c r="BI184" i="6"/>
  <c r="BH184" i="6"/>
  <c r="BG184" i="6"/>
  <c r="BF184" i="6"/>
  <c r="T184" i="6"/>
  <c r="R184" i="6"/>
  <c r="P184" i="6"/>
  <c r="BK184" i="6"/>
  <c r="J184" i="6"/>
  <c r="BE184" i="6"/>
  <c r="BI182" i="6"/>
  <c r="BH182" i="6"/>
  <c r="BG182" i="6"/>
  <c r="BF182" i="6"/>
  <c r="T182" i="6"/>
  <c r="R182" i="6"/>
  <c r="P182" i="6"/>
  <c r="BK182" i="6"/>
  <c r="J182" i="6"/>
  <c r="BE182" i="6"/>
  <c r="BI180" i="6"/>
  <c r="BH180" i="6"/>
  <c r="BG180" i="6"/>
  <c r="BF180" i="6"/>
  <c r="T180" i="6"/>
  <c r="R180" i="6"/>
  <c r="P180" i="6"/>
  <c r="BK180" i="6"/>
  <c r="J180" i="6"/>
  <c r="BE180" i="6" s="1"/>
  <c r="BI166" i="6"/>
  <c r="BH166" i="6"/>
  <c r="BG166" i="6"/>
  <c r="BF166" i="6"/>
  <c r="T166" i="6"/>
  <c r="R166" i="6"/>
  <c r="P166" i="6"/>
  <c r="BK166" i="6"/>
  <c r="J166" i="6"/>
  <c r="BE166" i="6" s="1"/>
  <c r="BI164" i="6"/>
  <c r="BH164" i="6"/>
  <c r="BG164" i="6"/>
  <c r="BF164" i="6"/>
  <c r="T164" i="6"/>
  <c r="R164" i="6"/>
  <c r="P164" i="6"/>
  <c r="BK164" i="6"/>
  <c r="J164" i="6"/>
  <c r="BE164" i="6"/>
  <c r="BI162" i="6"/>
  <c r="BH162" i="6"/>
  <c r="BG162" i="6"/>
  <c r="BF162" i="6"/>
  <c r="T162" i="6"/>
  <c r="R162" i="6"/>
  <c r="P162" i="6"/>
  <c r="BK162" i="6"/>
  <c r="J162" i="6"/>
  <c r="BE162" i="6"/>
  <c r="BI144" i="6"/>
  <c r="BH144" i="6"/>
  <c r="BG144" i="6"/>
  <c r="BF144" i="6"/>
  <c r="T144" i="6"/>
  <c r="R144" i="6"/>
  <c r="P144" i="6"/>
  <c r="BK144" i="6"/>
  <c r="J144" i="6"/>
  <c r="BE144" i="6" s="1"/>
  <c r="BI140" i="6"/>
  <c r="BH140" i="6"/>
  <c r="BG140" i="6"/>
  <c r="BF140" i="6"/>
  <c r="T140" i="6"/>
  <c r="R140" i="6"/>
  <c r="P140" i="6"/>
  <c r="BK140" i="6"/>
  <c r="J140" i="6"/>
  <c r="BE140" i="6" s="1"/>
  <c r="BI138" i="6"/>
  <c r="BH138" i="6"/>
  <c r="BG138" i="6"/>
  <c r="BF138" i="6"/>
  <c r="T138" i="6"/>
  <c r="R138" i="6"/>
  <c r="P138" i="6"/>
  <c r="BK138" i="6"/>
  <c r="J138" i="6"/>
  <c r="BE138" i="6"/>
  <c r="BI136" i="6"/>
  <c r="BH136" i="6"/>
  <c r="BG136" i="6"/>
  <c r="BF136" i="6"/>
  <c r="T136" i="6"/>
  <c r="R136" i="6"/>
  <c r="P136" i="6"/>
  <c r="BK136" i="6"/>
  <c r="J136" i="6"/>
  <c r="BE136" i="6"/>
  <c r="BI134" i="6"/>
  <c r="BH134" i="6"/>
  <c r="BG134" i="6"/>
  <c r="BF134" i="6"/>
  <c r="T134" i="6"/>
  <c r="R134" i="6"/>
  <c r="P134" i="6"/>
  <c r="BK134" i="6"/>
  <c r="J134" i="6"/>
  <c r="BE134" i="6" s="1"/>
  <c r="BI132" i="6"/>
  <c r="BH132" i="6"/>
  <c r="BG132" i="6"/>
  <c r="BF132" i="6"/>
  <c r="T132" i="6"/>
  <c r="R132" i="6"/>
  <c r="P132" i="6"/>
  <c r="BK132" i="6"/>
  <c r="J132" i="6"/>
  <c r="BE132" i="6"/>
  <c r="BI130" i="6"/>
  <c r="BH130" i="6"/>
  <c r="BG130" i="6"/>
  <c r="BF130" i="6"/>
  <c r="T130" i="6"/>
  <c r="R130" i="6"/>
  <c r="P130" i="6"/>
  <c r="BK130" i="6"/>
  <c r="J130" i="6"/>
  <c r="BE130" i="6"/>
  <c r="BI128" i="6"/>
  <c r="BH128" i="6"/>
  <c r="BG128" i="6"/>
  <c r="BF128" i="6"/>
  <c r="T128" i="6"/>
  <c r="R128" i="6"/>
  <c r="R123" i="6" s="1"/>
  <c r="P128" i="6"/>
  <c r="BK128" i="6"/>
  <c r="J128" i="6"/>
  <c r="BE128" i="6"/>
  <c r="BI126" i="6"/>
  <c r="BH126" i="6"/>
  <c r="BG126" i="6"/>
  <c r="BF126" i="6"/>
  <c r="T126" i="6"/>
  <c r="R126" i="6"/>
  <c r="P126" i="6"/>
  <c r="BK126" i="6"/>
  <c r="J126" i="6"/>
  <c r="BE126" i="6" s="1"/>
  <c r="BI124" i="6"/>
  <c r="F37" i="6" s="1"/>
  <c r="BD99" i="1" s="1"/>
  <c r="BH124" i="6"/>
  <c r="F36" i="6" s="1"/>
  <c r="BC99" i="1" s="1"/>
  <c r="BG124" i="6"/>
  <c r="BF124" i="6"/>
  <c r="T124" i="6"/>
  <c r="R124" i="6"/>
  <c r="P124" i="6"/>
  <c r="BK124" i="6"/>
  <c r="J124" i="6"/>
  <c r="BE124" i="6" s="1"/>
  <c r="J118" i="6"/>
  <c r="J117" i="6"/>
  <c r="F117" i="6"/>
  <c r="F115" i="6"/>
  <c r="E113" i="6"/>
  <c r="J92" i="6"/>
  <c r="J91" i="6"/>
  <c r="F91" i="6"/>
  <c r="F89" i="6"/>
  <c r="E87" i="6"/>
  <c r="J18" i="6"/>
  <c r="E18" i="6"/>
  <c r="J17" i="6"/>
  <c r="J12" i="6"/>
  <c r="J89" i="6" s="1"/>
  <c r="E7" i="6"/>
  <c r="E85" i="6" s="1"/>
  <c r="E111" i="6"/>
  <c r="J37" i="5"/>
  <c r="J36" i="5"/>
  <c r="AY98" i="1"/>
  <c r="J35" i="5"/>
  <c r="AX98" i="1" s="1"/>
  <c r="BI315" i="5"/>
  <c r="BH315" i="5"/>
  <c r="BG315" i="5"/>
  <c r="BF315" i="5"/>
  <c r="T315" i="5"/>
  <c r="T314" i="5"/>
  <c r="R315" i="5"/>
  <c r="R314" i="5" s="1"/>
  <c r="P315" i="5"/>
  <c r="P314" i="5" s="1"/>
  <c r="BK315" i="5"/>
  <c r="BK314" i="5"/>
  <c r="J314" i="5" s="1"/>
  <c r="J103" i="5" s="1"/>
  <c r="J315" i="5"/>
  <c r="BE315" i="5"/>
  <c r="BI312" i="5"/>
  <c r="BH312" i="5"/>
  <c r="BG312" i="5"/>
  <c r="BF312" i="5"/>
  <c r="T312" i="5"/>
  <c r="R312" i="5"/>
  <c r="P312" i="5"/>
  <c r="BK312" i="5"/>
  <c r="J312" i="5"/>
  <c r="BE312" i="5" s="1"/>
  <c r="BI310" i="5"/>
  <c r="BH310" i="5"/>
  <c r="BG310" i="5"/>
  <c r="BF310" i="5"/>
  <c r="T310" i="5"/>
  <c r="R310" i="5"/>
  <c r="P310" i="5"/>
  <c r="BK310" i="5"/>
  <c r="J310" i="5"/>
  <c r="BE310" i="5"/>
  <c r="BI308" i="5"/>
  <c r="BH308" i="5"/>
  <c r="BG308" i="5"/>
  <c r="BF308" i="5"/>
  <c r="T308" i="5"/>
  <c r="R308" i="5"/>
  <c r="P308" i="5"/>
  <c r="BK308" i="5"/>
  <c r="J308" i="5"/>
  <c r="BE308" i="5"/>
  <c r="BI306" i="5"/>
  <c r="BH306" i="5"/>
  <c r="BG306" i="5"/>
  <c r="BF306" i="5"/>
  <c r="T306" i="5"/>
  <c r="R306" i="5"/>
  <c r="P306" i="5"/>
  <c r="BK306" i="5"/>
  <c r="BK301" i="5" s="1"/>
  <c r="J301" i="5" s="1"/>
  <c r="J102" i="5" s="1"/>
  <c r="J306" i="5"/>
  <c r="BE306" i="5" s="1"/>
  <c r="BI304" i="5"/>
  <c r="BH304" i="5"/>
  <c r="BG304" i="5"/>
  <c r="BF304" i="5"/>
  <c r="T304" i="5"/>
  <c r="R304" i="5"/>
  <c r="P304" i="5"/>
  <c r="P301" i="5" s="1"/>
  <c r="BK304" i="5"/>
  <c r="J304" i="5"/>
  <c r="BE304" i="5"/>
  <c r="BI302" i="5"/>
  <c r="BH302" i="5"/>
  <c r="BG302" i="5"/>
  <c r="BF302" i="5"/>
  <c r="T302" i="5"/>
  <c r="R302" i="5"/>
  <c r="R301" i="5"/>
  <c r="P302" i="5"/>
  <c r="BK302" i="5"/>
  <c r="J302" i="5"/>
  <c r="BE302" i="5"/>
  <c r="BI299" i="5"/>
  <c r="BH299" i="5"/>
  <c r="BG299" i="5"/>
  <c r="BF299" i="5"/>
  <c r="T299" i="5"/>
  <c r="T298" i="5" s="1"/>
  <c r="R299" i="5"/>
  <c r="R298" i="5"/>
  <c r="P299" i="5"/>
  <c r="P298" i="5"/>
  <c r="BK299" i="5"/>
  <c r="BK298" i="5"/>
  <c r="J298" i="5" s="1"/>
  <c r="J101" i="5" s="1"/>
  <c r="J299" i="5"/>
  <c r="BE299" i="5"/>
  <c r="BI294" i="5"/>
  <c r="BH294" i="5"/>
  <c r="BG294" i="5"/>
  <c r="BF294" i="5"/>
  <c r="T294" i="5"/>
  <c r="R294" i="5"/>
  <c r="P294" i="5"/>
  <c r="BK294" i="5"/>
  <c r="J294" i="5"/>
  <c r="BE294" i="5"/>
  <c r="BI290" i="5"/>
  <c r="BH290" i="5"/>
  <c r="BG290" i="5"/>
  <c r="BF290" i="5"/>
  <c r="T290" i="5"/>
  <c r="R290" i="5"/>
  <c r="P290" i="5"/>
  <c r="BK290" i="5"/>
  <c r="J290" i="5"/>
  <c r="BE290" i="5"/>
  <c r="BI288" i="5"/>
  <c r="BH288" i="5"/>
  <c r="BG288" i="5"/>
  <c r="BF288" i="5"/>
  <c r="T288" i="5"/>
  <c r="R288" i="5"/>
  <c r="P288" i="5"/>
  <c r="BK288" i="5"/>
  <c r="J288" i="5"/>
  <c r="BE288" i="5" s="1"/>
  <c r="BI286" i="5"/>
  <c r="BH286" i="5"/>
  <c r="BG286" i="5"/>
  <c r="BF286" i="5"/>
  <c r="T286" i="5"/>
  <c r="R286" i="5"/>
  <c r="P286" i="5"/>
  <c r="BK286" i="5"/>
  <c r="J286" i="5"/>
  <c r="BE286" i="5"/>
  <c r="BI284" i="5"/>
  <c r="BH284" i="5"/>
  <c r="BG284" i="5"/>
  <c r="BF284" i="5"/>
  <c r="T284" i="5"/>
  <c r="T225" i="5" s="1"/>
  <c r="R284" i="5"/>
  <c r="P284" i="5"/>
  <c r="BK284" i="5"/>
  <c r="J284" i="5"/>
  <c r="BE284" i="5"/>
  <c r="BI282" i="5"/>
  <c r="BH282" i="5"/>
  <c r="BG282" i="5"/>
  <c r="BF282" i="5"/>
  <c r="T282" i="5"/>
  <c r="R282" i="5"/>
  <c r="P282" i="5"/>
  <c r="BK282" i="5"/>
  <c r="J282" i="5"/>
  <c r="BE282" i="5"/>
  <c r="BI280" i="5"/>
  <c r="BH280" i="5"/>
  <c r="BG280" i="5"/>
  <c r="BF280" i="5"/>
  <c r="T280" i="5"/>
  <c r="R280" i="5"/>
  <c r="P280" i="5"/>
  <c r="BK280" i="5"/>
  <c r="J280" i="5"/>
  <c r="BE280" i="5" s="1"/>
  <c r="BI276" i="5"/>
  <c r="BH276" i="5"/>
  <c r="BG276" i="5"/>
  <c r="BF276" i="5"/>
  <c r="T276" i="5"/>
  <c r="R276" i="5"/>
  <c r="P276" i="5"/>
  <c r="BK276" i="5"/>
  <c r="J276" i="5"/>
  <c r="BE276" i="5" s="1"/>
  <c r="BI272" i="5"/>
  <c r="BH272" i="5"/>
  <c r="BG272" i="5"/>
  <c r="BF272" i="5"/>
  <c r="T272" i="5"/>
  <c r="R272" i="5"/>
  <c r="P272" i="5"/>
  <c r="BK272" i="5"/>
  <c r="J272" i="5"/>
  <c r="BE272" i="5"/>
  <c r="BI270" i="5"/>
  <c r="BH270" i="5"/>
  <c r="BG270" i="5"/>
  <c r="BF270" i="5"/>
  <c r="T270" i="5"/>
  <c r="R270" i="5"/>
  <c r="P270" i="5"/>
  <c r="BK270" i="5"/>
  <c r="J270" i="5"/>
  <c r="BE270" i="5"/>
  <c r="BI268" i="5"/>
  <c r="BH268" i="5"/>
  <c r="BG268" i="5"/>
  <c r="BF268" i="5"/>
  <c r="T268" i="5"/>
  <c r="R268" i="5"/>
  <c r="P268" i="5"/>
  <c r="BK268" i="5"/>
  <c r="J268" i="5"/>
  <c r="BE268" i="5" s="1"/>
  <c r="BI266" i="5"/>
  <c r="BH266" i="5"/>
  <c r="BG266" i="5"/>
  <c r="BF266" i="5"/>
  <c r="T266" i="5"/>
  <c r="R266" i="5"/>
  <c r="P266" i="5"/>
  <c r="BK266" i="5"/>
  <c r="J266" i="5"/>
  <c r="BE266" i="5" s="1"/>
  <c r="BI263" i="5"/>
  <c r="BH263" i="5"/>
  <c r="BG263" i="5"/>
  <c r="BF263" i="5"/>
  <c r="T263" i="5"/>
  <c r="R263" i="5"/>
  <c r="P263" i="5"/>
  <c r="BK263" i="5"/>
  <c r="J263" i="5"/>
  <c r="BE263" i="5"/>
  <c r="BI261" i="5"/>
  <c r="BH261" i="5"/>
  <c r="BG261" i="5"/>
  <c r="BF261" i="5"/>
  <c r="T261" i="5"/>
  <c r="R261" i="5"/>
  <c r="P261" i="5"/>
  <c r="BK261" i="5"/>
  <c r="J261" i="5"/>
  <c r="BE261" i="5"/>
  <c r="BI257" i="5"/>
  <c r="BH257" i="5"/>
  <c r="BG257" i="5"/>
  <c r="BF257" i="5"/>
  <c r="T257" i="5"/>
  <c r="R257" i="5"/>
  <c r="P257" i="5"/>
  <c r="BK257" i="5"/>
  <c r="J257" i="5"/>
  <c r="BE257" i="5" s="1"/>
  <c r="BI253" i="5"/>
  <c r="BH253" i="5"/>
  <c r="BG253" i="5"/>
  <c r="BF253" i="5"/>
  <c r="T253" i="5"/>
  <c r="R253" i="5"/>
  <c r="P253" i="5"/>
  <c r="BK253" i="5"/>
  <c r="J253" i="5"/>
  <c r="BE253" i="5"/>
  <c r="BI251" i="5"/>
  <c r="BH251" i="5"/>
  <c r="BG251" i="5"/>
  <c r="BF251" i="5"/>
  <c r="T251" i="5"/>
  <c r="R251" i="5"/>
  <c r="P251" i="5"/>
  <c r="BK251" i="5"/>
  <c r="J251" i="5"/>
  <c r="BE251" i="5"/>
  <c r="BI247" i="5"/>
  <c r="BH247" i="5"/>
  <c r="BG247" i="5"/>
  <c r="BF247" i="5"/>
  <c r="T247" i="5"/>
  <c r="R247" i="5"/>
  <c r="R225" i="5" s="1"/>
  <c r="P247" i="5"/>
  <c r="BK247" i="5"/>
  <c r="J247" i="5"/>
  <c r="BE247" i="5"/>
  <c r="BI245" i="5"/>
  <c r="BH245" i="5"/>
  <c r="BG245" i="5"/>
  <c r="BF245" i="5"/>
  <c r="T245" i="5"/>
  <c r="R245" i="5"/>
  <c r="P245" i="5"/>
  <c r="BK245" i="5"/>
  <c r="J245" i="5"/>
  <c r="BE245" i="5" s="1"/>
  <c r="BI243" i="5"/>
  <c r="BH243" i="5"/>
  <c r="BG243" i="5"/>
  <c r="BF243" i="5"/>
  <c r="T243" i="5"/>
  <c r="R243" i="5"/>
  <c r="P243" i="5"/>
  <c r="BK243" i="5"/>
  <c r="J243" i="5"/>
  <c r="BE243" i="5" s="1"/>
  <c r="BI239" i="5"/>
  <c r="BH239" i="5"/>
  <c r="BG239" i="5"/>
  <c r="BF239" i="5"/>
  <c r="T239" i="5"/>
  <c r="R239" i="5"/>
  <c r="P239" i="5"/>
  <c r="BK239" i="5"/>
  <c r="J239" i="5"/>
  <c r="BE239" i="5"/>
  <c r="BI237" i="5"/>
  <c r="BH237" i="5"/>
  <c r="BG237" i="5"/>
  <c r="BF237" i="5"/>
  <c r="T237" i="5"/>
  <c r="R237" i="5"/>
  <c r="P237" i="5"/>
  <c r="BK237" i="5"/>
  <c r="J237" i="5"/>
  <c r="BE237" i="5"/>
  <c r="BI234" i="5"/>
  <c r="BH234" i="5"/>
  <c r="BG234" i="5"/>
  <c r="BF234" i="5"/>
  <c r="T234" i="5"/>
  <c r="R234" i="5"/>
  <c r="P234" i="5"/>
  <c r="BK234" i="5"/>
  <c r="J234" i="5"/>
  <c r="BE234" i="5" s="1"/>
  <c r="BI232" i="5"/>
  <c r="F37" i="5" s="1"/>
  <c r="BD98" i="1" s="1"/>
  <c r="BH232" i="5"/>
  <c r="BG232" i="5"/>
  <c r="BF232" i="5"/>
  <c r="T232" i="5"/>
  <c r="R232" i="5"/>
  <c r="P232" i="5"/>
  <c r="BK232" i="5"/>
  <c r="J232" i="5"/>
  <c r="BE232" i="5"/>
  <c r="BI228" i="5"/>
  <c r="BH228" i="5"/>
  <c r="BG228" i="5"/>
  <c r="BF228" i="5"/>
  <c r="T228" i="5"/>
  <c r="R228" i="5"/>
  <c r="P228" i="5"/>
  <c r="BK228" i="5"/>
  <c r="J228" i="5"/>
  <c r="BE228" i="5"/>
  <c r="BI226" i="5"/>
  <c r="BH226" i="5"/>
  <c r="BG226" i="5"/>
  <c r="BF226" i="5"/>
  <c r="T226" i="5"/>
  <c r="R226" i="5"/>
  <c r="P226" i="5"/>
  <c r="BK226" i="5"/>
  <c r="J226" i="5"/>
  <c r="BE226" i="5" s="1"/>
  <c r="BI223" i="5"/>
  <c r="BH223" i="5"/>
  <c r="BG223" i="5"/>
  <c r="BF223" i="5"/>
  <c r="T223" i="5"/>
  <c r="T211" i="5" s="1"/>
  <c r="R223" i="5"/>
  <c r="P223" i="5"/>
  <c r="BK223" i="5"/>
  <c r="J223" i="5"/>
  <c r="BE223" i="5"/>
  <c r="BI221" i="5"/>
  <c r="BH221" i="5"/>
  <c r="BG221" i="5"/>
  <c r="BF221" i="5"/>
  <c r="T221" i="5"/>
  <c r="R221" i="5"/>
  <c r="P221" i="5"/>
  <c r="BK221" i="5"/>
  <c r="BK211" i="5" s="1"/>
  <c r="J211" i="5" s="1"/>
  <c r="J99" i="5" s="1"/>
  <c r="J221" i="5"/>
  <c r="BE221" i="5" s="1"/>
  <c r="BI212" i="5"/>
  <c r="BH212" i="5"/>
  <c r="BG212" i="5"/>
  <c r="BF212" i="5"/>
  <c r="T212" i="5"/>
  <c r="R212" i="5"/>
  <c r="R211" i="5" s="1"/>
  <c r="P212" i="5"/>
  <c r="P211" i="5" s="1"/>
  <c r="BK212" i="5"/>
  <c r="J212" i="5"/>
  <c r="BE212" i="5"/>
  <c r="BI209" i="5"/>
  <c r="BH209" i="5"/>
  <c r="BG209" i="5"/>
  <c r="BF209" i="5"/>
  <c r="T209" i="5"/>
  <c r="R209" i="5"/>
  <c r="P209" i="5"/>
  <c r="BK209" i="5"/>
  <c r="J209" i="5"/>
  <c r="BE209" i="5"/>
  <c r="BI207" i="5"/>
  <c r="BH207" i="5"/>
  <c r="BG207" i="5"/>
  <c r="BF207" i="5"/>
  <c r="T207" i="5"/>
  <c r="R207" i="5"/>
  <c r="P207" i="5"/>
  <c r="BK207" i="5"/>
  <c r="J207" i="5"/>
  <c r="BE207" i="5"/>
  <c r="BI198" i="5"/>
  <c r="BH198" i="5"/>
  <c r="BG198" i="5"/>
  <c r="BF198" i="5"/>
  <c r="T198" i="5"/>
  <c r="R198" i="5"/>
  <c r="P198" i="5"/>
  <c r="BK198" i="5"/>
  <c r="J198" i="5"/>
  <c r="BE198" i="5"/>
  <c r="BI190" i="5"/>
  <c r="BH190" i="5"/>
  <c r="BG190" i="5"/>
  <c r="BF190" i="5"/>
  <c r="T190" i="5"/>
  <c r="R190" i="5"/>
  <c r="P190" i="5"/>
  <c r="BK190" i="5"/>
  <c r="J190" i="5"/>
  <c r="BE190" i="5" s="1"/>
  <c r="BI188" i="5"/>
  <c r="BH188" i="5"/>
  <c r="BG188" i="5"/>
  <c r="BF188" i="5"/>
  <c r="T188" i="5"/>
  <c r="R188" i="5"/>
  <c r="P188" i="5"/>
  <c r="BK188" i="5"/>
  <c r="J188" i="5"/>
  <c r="BE188" i="5" s="1"/>
  <c r="BI186" i="5"/>
  <c r="BH186" i="5"/>
  <c r="BG186" i="5"/>
  <c r="BF186" i="5"/>
  <c r="T186" i="5"/>
  <c r="R186" i="5"/>
  <c r="P186" i="5"/>
  <c r="BK186" i="5"/>
  <c r="J186" i="5"/>
  <c r="BE186" i="5"/>
  <c r="BI184" i="5"/>
  <c r="BH184" i="5"/>
  <c r="BG184" i="5"/>
  <c r="BF184" i="5"/>
  <c r="T184" i="5"/>
  <c r="R184" i="5"/>
  <c r="P184" i="5"/>
  <c r="BK184" i="5"/>
  <c r="J184" i="5"/>
  <c r="BE184" i="5"/>
  <c r="BI182" i="5"/>
  <c r="BH182" i="5"/>
  <c r="BG182" i="5"/>
  <c r="BF182" i="5"/>
  <c r="T182" i="5"/>
  <c r="R182" i="5"/>
  <c r="P182" i="5"/>
  <c r="BK182" i="5"/>
  <c r="J182" i="5"/>
  <c r="BE182" i="5" s="1"/>
  <c r="BI180" i="5"/>
  <c r="BH180" i="5"/>
  <c r="BG180" i="5"/>
  <c r="BF180" i="5"/>
  <c r="T180" i="5"/>
  <c r="R180" i="5"/>
  <c r="P180" i="5"/>
  <c r="BK180" i="5"/>
  <c r="J180" i="5"/>
  <c r="BE180" i="5" s="1"/>
  <c r="BI178" i="5"/>
  <c r="BH178" i="5"/>
  <c r="BG178" i="5"/>
  <c r="BF178" i="5"/>
  <c r="T178" i="5"/>
  <c r="R178" i="5"/>
  <c r="P178" i="5"/>
  <c r="BK178" i="5"/>
  <c r="J178" i="5"/>
  <c r="BE178" i="5"/>
  <c r="BI162" i="5"/>
  <c r="BH162" i="5"/>
  <c r="BG162" i="5"/>
  <c r="BF162" i="5"/>
  <c r="T162" i="5"/>
  <c r="R162" i="5"/>
  <c r="P162" i="5"/>
  <c r="BK162" i="5"/>
  <c r="J162" i="5"/>
  <c r="BE162" i="5"/>
  <c r="BI160" i="5"/>
  <c r="BH160" i="5"/>
  <c r="BG160" i="5"/>
  <c r="BF160" i="5"/>
  <c r="T160" i="5"/>
  <c r="R160" i="5"/>
  <c r="P160" i="5"/>
  <c r="BK160" i="5"/>
  <c r="J160" i="5"/>
  <c r="BE160" i="5" s="1"/>
  <c r="BI158" i="5"/>
  <c r="BH158" i="5"/>
  <c r="BG158" i="5"/>
  <c r="BF158" i="5"/>
  <c r="T158" i="5"/>
  <c r="R158" i="5"/>
  <c r="P158" i="5"/>
  <c r="BK158" i="5"/>
  <c r="J158" i="5"/>
  <c r="BE158" i="5"/>
  <c r="BI142" i="5"/>
  <c r="BH142" i="5"/>
  <c r="BG142" i="5"/>
  <c r="BF142" i="5"/>
  <c r="T142" i="5"/>
  <c r="R142" i="5"/>
  <c r="P142" i="5"/>
  <c r="BK142" i="5"/>
  <c r="J142" i="5"/>
  <c r="BE142" i="5"/>
  <c r="BI140" i="5"/>
  <c r="BH140" i="5"/>
  <c r="BG140" i="5"/>
  <c r="BF140" i="5"/>
  <c r="T140" i="5"/>
  <c r="R140" i="5"/>
  <c r="P140" i="5"/>
  <c r="BK140" i="5"/>
  <c r="J140" i="5"/>
  <c r="BE140" i="5"/>
  <c r="BI138" i="5"/>
  <c r="BH138" i="5"/>
  <c r="BG138" i="5"/>
  <c r="BF138" i="5"/>
  <c r="T138" i="5"/>
  <c r="R138" i="5"/>
  <c r="P138" i="5"/>
  <c r="BK138" i="5"/>
  <c r="J138" i="5"/>
  <c r="BE138" i="5" s="1"/>
  <c r="BI136" i="5"/>
  <c r="BH136" i="5"/>
  <c r="BG136" i="5"/>
  <c r="BF136" i="5"/>
  <c r="T136" i="5"/>
  <c r="R136" i="5"/>
  <c r="P136" i="5"/>
  <c r="BK136" i="5"/>
  <c r="J136" i="5"/>
  <c r="BE136" i="5"/>
  <c r="BI134" i="5"/>
  <c r="BH134" i="5"/>
  <c r="BG134" i="5"/>
  <c r="BF134" i="5"/>
  <c r="T134" i="5"/>
  <c r="R134" i="5"/>
  <c r="P134" i="5"/>
  <c r="BK134" i="5"/>
  <c r="J134" i="5"/>
  <c r="BE134" i="5"/>
  <c r="BI132" i="5"/>
  <c r="BH132" i="5"/>
  <c r="BG132" i="5"/>
  <c r="BF132" i="5"/>
  <c r="T132" i="5"/>
  <c r="R132" i="5"/>
  <c r="P132" i="5"/>
  <c r="BK132" i="5"/>
  <c r="J132" i="5"/>
  <c r="BE132" i="5"/>
  <c r="BI130" i="5"/>
  <c r="BH130" i="5"/>
  <c r="BG130" i="5"/>
  <c r="BF130" i="5"/>
  <c r="T130" i="5"/>
  <c r="R130" i="5"/>
  <c r="P130" i="5"/>
  <c r="BK130" i="5"/>
  <c r="J130" i="5"/>
  <c r="BE130" i="5" s="1"/>
  <c r="BI128" i="5"/>
  <c r="BH128" i="5"/>
  <c r="BG128" i="5"/>
  <c r="BF128" i="5"/>
  <c r="T128" i="5"/>
  <c r="R128" i="5"/>
  <c r="P128" i="5"/>
  <c r="P125" i="5" s="1"/>
  <c r="BK128" i="5"/>
  <c r="J128" i="5"/>
  <c r="BE128" i="5"/>
  <c r="BI126" i="5"/>
  <c r="BH126" i="5"/>
  <c r="BG126" i="5"/>
  <c r="BF126" i="5"/>
  <c r="T126" i="5"/>
  <c r="T125" i="5" s="1"/>
  <c r="R126" i="5"/>
  <c r="P126" i="5"/>
  <c r="BK126" i="5"/>
  <c r="J126" i="5"/>
  <c r="BE126" i="5"/>
  <c r="J120" i="5"/>
  <c r="J119" i="5"/>
  <c r="F119" i="5"/>
  <c r="F117" i="5"/>
  <c r="E115" i="5"/>
  <c r="J92" i="5"/>
  <c r="J91" i="5"/>
  <c r="F91" i="5"/>
  <c r="F89" i="5"/>
  <c r="E87" i="5"/>
  <c r="J18" i="5"/>
  <c r="E18" i="5"/>
  <c r="F120" i="5" s="1"/>
  <c r="F92" i="5"/>
  <c r="J17" i="5"/>
  <c r="J12" i="5"/>
  <c r="J117" i="5"/>
  <c r="J89" i="5"/>
  <c r="E7" i="5"/>
  <c r="E85" i="5" s="1"/>
  <c r="E113" i="5"/>
  <c r="J37" i="4"/>
  <c r="J36" i="4"/>
  <c r="AY97" i="1" s="1"/>
  <c r="J35" i="4"/>
  <c r="AX97" i="1" s="1"/>
  <c r="BI279" i="4"/>
  <c r="BH279" i="4"/>
  <c r="BG279" i="4"/>
  <c r="BF279" i="4"/>
  <c r="T279" i="4"/>
  <c r="T278" i="4" s="1"/>
  <c r="R279" i="4"/>
  <c r="R278" i="4" s="1"/>
  <c r="P279" i="4"/>
  <c r="P278" i="4"/>
  <c r="BK279" i="4"/>
  <c r="BK278" i="4"/>
  <c r="J278" i="4"/>
  <c r="J102" i="4" s="1"/>
  <c r="J279" i="4"/>
  <c r="BE279" i="4"/>
  <c r="BI276" i="4"/>
  <c r="BH276" i="4"/>
  <c r="BG276" i="4"/>
  <c r="BF276" i="4"/>
  <c r="T276" i="4"/>
  <c r="T265" i="4" s="1"/>
  <c r="R276" i="4"/>
  <c r="P276" i="4"/>
  <c r="BK276" i="4"/>
  <c r="J276" i="4"/>
  <c r="BE276" i="4"/>
  <c r="BI274" i="4"/>
  <c r="BH274" i="4"/>
  <c r="BG274" i="4"/>
  <c r="BF274" i="4"/>
  <c r="T274" i="4"/>
  <c r="R274" i="4"/>
  <c r="P274" i="4"/>
  <c r="BK274" i="4"/>
  <c r="J274" i="4"/>
  <c r="BE274" i="4"/>
  <c r="BI272" i="4"/>
  <c r="BH272" i="4"/>
  <c r="BG272" i="4"/>
  <c r="BF272" i="4"/>
  <c r="T272" i="4"/>
  <c r="R272" i="4"/>
  <c r="P272" i="4"/>
  <c r="BK272" i="4"/>
  <c r="J272" i="4"/>
  <c r="BE272" i="4" s="1"/>
  <c r="BI270" i="4"/>
  <c r="BH270" i="4"/>
  <c r="BG270" i="4"/>
  <c r="BF270" i="4"/>
  <c r="T270" i="4"/>
  <c r="R270" i="4"/>
  <c r="R265" i="4" s="1"/>
  <c r="P270" i="4"/>
  <c r="BK270" i="4"/>
  <c r="J270" i="4"/>
  <c r="BE270" i="4"/>
  <c r="BI268" i="4"/>
  <c r="BH268" i="4"/>
  <c r="BG268" i="4"/>
  <c r="BF268" i="4"/>
  <c r="T268" i="4"/>
  <c r="R268" i="4"/>
  <c r="P268" i="4"/>
  <c r="BK268" i="4"/>
  <c r="J268" i="4"/>
  <c r="BE268" i="4"/>
  <c r="BI266" i="4"/>
  <c r="BH266" i="4"/>
  <c r="BG266" i="4"/>
  <c r="BF266" i="4"/>
  <c r="T266" i="4"/>
  <c r="R266" i="4"/>
  <c r="P266" i="4"/>
  <c r="BK266" i="4"/>
  <c r="BK265" i="4" s="1"/>
  <c r="J265" i="4"/>
  <c r="J101" i="4" s="1"/>
  <c r="J266" i="4"/>
  <c r="BE266" i="4" s="1"/>
  <c r="BI263" i="4"/>
  <c r="BH263" i="4"/>
  <c r="BG263" i="4"/>
  <c r="BF263" i="4"/>
  <c r="T263" i="4"/>
  <c r="R263" i="4"/>
  <c r="P263" i="4"/>
  <c r="BK263" i="4"/>
  <c r="J263" i="4"/>
  <c r="BE263" i="4"/>
  <c r="BI260" i="4"/>
  <c r="BH260" i="4"/>
  <c r="BG260" i="4"/>
  <c r="BF260" i="4"/>
  <c r="T260" i="4"/>
  <c r="R260" i="4"/>
  <c r="P260" i="4"/>
  <c r="BK260" i="4"/>
  <c r="J260" i="4"/>
  <c r="BE260" i="4" s="1"/>
  <c r="BI258" i="4"/>
  <c r="BH258" i="4"/>
  <c r="BG258" i="4"/>
  <c r="BF258" i="4"/>
  <c r="T258" i="4"/>
  <c r="R258" i="4"/>
  <c r="P258" i="4"/>
  <c r="BK258" i="4"/>
  <c r="J258" i="4"/>
  <c r="BE258" i="4"/>
  <c r="BI256" i="4"/>
  <c r="BH256" i="4"/>
  <c r="BG256" i="4"/>
  <c r="BF256" i="4"/>
  <c r="T256" i="4"/>
  <c r="R256" i="4"/>
  <c r="P256" i="4"/>
  <c r="BK256" i="4"/>
  <c r="J256" i="4"/>
  <c r="BE256" i="4"/>
  <c r="BI254" i="4"/>
  <c r="BH254" i="4"/>
  <c r="BG254" i="4"/>
  <c r="BF254" i="4"/>
  <c r="T254" i="4"/>
  <c r="R254" i="4"/>
  <c r="P254" i="4"/>
  <c r="BK254" i="4"/>
  <c r="J254" i="4"/>
  <c r="BE254" i="4"/>
  <c r="BI252" i="4"/>
  <c r="BH252" i="4"/>
  <c r="BG252" i="4"/>
  <c r="BF252" i="4"/>
  <c r="T252" i="4"/>
  <c r="R252" i="4"/>
  <c r="P252" i="4"/>
  <c r="BK252" i="4"/>
  <c r="J252" i="4"/>
  <c r="BE252" i="4" s="1"/>
  <c r="BI250" i="4"/>
  <c r="BH250" i="4"/>
  <c r="BG250" i="4"/>
  <c r="BF250" i="4"/>
  <c r="T250" i="4"/>
  <c r="R250" i="4"/>
  <c r="P250" i="4"/>
  <c r="BK250" i="4"/>
  <c r="J250" i="4"/>
  <c r="BE250" i="4"/>
  <c r="BI248" i="4"/>
  <c r="BH248" i="4"/>
  <c r="BG248" i="4"/>
  <c r="BF248" i="4"/>
  <c r="T248" i="4"/>
  <c r="R248" i="4"/>
  <c r="P248" i="4"/>
  <c r="BK248" i="4"/>
  <c r="J248" i="4"/>
  <c r="BE248" i="4"/>
  <c r="BI246" i="4"/>
  <c r="BH246" i="4"/>
  <c r="BG246" i="4"/>
  <c r="BF246" i="4"/>
  <c r="T246" i="4"/>
  <c r="R246" i="4"/>
  <c r="P246" i="4"/>
  <c r="BK246" i="4"/>
  <c r="J246" i="4"/>
  <c r="BE246" i="4"/>
  <c r="BI244" i="4"/>
  <c r="BH244" i="4"/>
  <c r="BG244" i="4"/>
  <c r="BF244" i="4"/>
  <c r="T244" i="4"/>
  <c r="R244" i="4"/>
  <c r="P244" i="4"/>
  <c r="BK244" i="4"/>
  <c r="J244" i="4"/>
  <c r="BE244" i="4" s="1"/>
  <c r="BI242" i="4"/>
  <c r="BH242" i="4"/>
  <c r="BG242" i="4"/>
  <c r="BF242" i="4"/>
  <c r="T242" i="4"/>
  <c r="R242" i="4"/>
  <c r="P242" i="4"/>
  <c r="P229" i="4" s="1"/>
  <c r="BK242" i="4"/>
  <c r="J242" i="4"/>
  <c r="BE242" i="4"/>
  <c r="BI240" i="4"/>
  <c r="BH240" i="4"/>
  <c r="BG240" i="4"/>
  <c r="BF240" i="4"/>
  <c r="T240" i="4"/>
  <c r="R240" i="4"/>
  <c r="P240" i="4"/>
  <c r="BK240" i="4"/>
  <c r="J240" i="4"/>
  <c r="BE240" i="4"/>
  <c r="BI238" i="4"/>
  <c r="BH238" i="4"/>
  <c r="BG238" i="4"/>
  <c r="BF238" i="4"/>
  <c r="T238" i="4"/>
  <c r="R238" i="4"/>
  <c r="P238" i="4"/>
  <c r="BK238" i="4"/>
  <c r="J238" i="4"/>
  <c r="BE238" i="4"/>
  <c r="BI236" i="4"/>
  <c r="BH236" i="4"/>
  <c r="BG236" i="4"/>
  <c r="BF236" i="4"/>
  <c r="T236" i="4"/>
  <c r="R236" i="4"/>
  <c r="P236" i="4"/>
  <c r="BK236" i="4"/>
  <c r="J236" i="4"/>
  <c r="BE236" i="4" s="1"/>
  <c r="BI234" i="4"/>
  <c r="BH234" i="4"/>
  <c r="BG234" i="4"/>
  <c r="BF234" i="4"/>
  <c r="T234" i="4"/>
  <c r="R234" i="4"/>
  <c r="R229" i="4" s="1"/>
  <c r="P234" i="4"/>
  <c r="BK234" i="4"/>
  <c r="J234" i="4"/>
  <c r="BE234" i="4" s="1"/>
  <c r="BI232" i="4"/>
  <c r="BH232" i="4"/>
  <c r="BG232" i="4"/>
  <c r="BF232" i="4"/>
  <c r="T232" i="4"/>
  <c r="R232" i="4"/>
  <c r="P232" i="4"/>
  <c r="BK232" i="4"/>
  <c r="J232" i="4"/>
  <c r="BE232" i="4"/>
  <c r="BI230" i="4"/>
  <c r="BH230" i="4"/>
  <c r="BG230" i="4"/>
  <c r="BF230" i="4"/>
  <c r="T230" i="4"/>
  <c r="R230" i="4"/>
  <c r="P230" i="4"/>
  <c r="BK230" i="4"/>
  <c r="J230" i="4"/>
  <c r="BE230" i="4" s="1"/>
  <c r="BI227" i="4"/>
  <c r="BH227" i="4"/>
  <c r="BG227" i="4"/>
  <c r="BF227" i="4"/>
  <c r="T227" i="4"/>
  <c r="R227" i="4"/>
  <c r="P227" i="4"/>
  <c r="BK227" i="4"/>
  <c r="J227" i="4"/>
  <c r="BE227" i="4"/>
  <c r="BI225" i="4"/>
  <c r="BH225" i="4"/>
  <c r="BG225" i="4"/>
  <c r="BF225" i="4"/>
  <c r="T225" i="4"/>
  <c r="R225" i="4"/>
  <c r="P225" i="4"/>
  <c r="BK225" i="4"/>
  <c r="J225" i="4"/>
  <c r="BE225" i="4" s="1"/>
  <c r="BI220" i="4"/>
  <c r="BH220" i="4"/>
  <c r="BG220" i="4"/>
  <c r="BF220" i="4"/>
  <c r="T220" i="4"/>
  <c r="T219" i="4"/>
  <c r="R220" i="4"/>
  <c r="P220" i="4"/>
  <c r="P219" i="4" s="1"/>
  <c r="BK220" i="4"/>
  <c r="BK219" i="4"/>
  <c r="J219" i="4" s="1"/>
  <c r="J99" i="4" s="1"/>
  <c r="J220" i="4"/>
  <c r="BE220" i="4" s="1"/>
  <c r="BI217" i="4"/>
  <c r="BH217" i="4"/>
  <c r="BG217" i="4"/>
  <c r="BF217" i="4"/>
  <c r="T217" i="4"/>
  <c r="R217" i="4"/>
  <c r="P217" i="4"/>
  <c r="BK217" i="4"/>
  <c r="J217" i="4"/>
  <c r="BE217" i="4"/>
  <c r="BI215" i="4"/>
  <c r="BH215" i="4"/>
  <c r="BG215" i="4"/>
  <c r="BF215" i="4"/>
  <c r="T215" i="4"/>
  <c r="R215" i="4"/>
  <c r="P215" i="4"/>
  <c r="BK215" i="4"/>
  <c r="J215" i="4"/>
  <c r="BE215" i="4"/>
  <c r="BI210" i="4"/>
  <c r="BH210" i="4"/>
  <c r="BG210" i="4"/>
  <c r="BF210" i="4"/>
  <c r="T210" i="4"/>
  <c r="R210" i="4"/>
  <c r="P210" i="4"/>
  <c r="BK210" i="4"/>
  <c r="J210" i="4"/>
  <c r="BE210" i="4"/>
  <c r="BI201" i="4"/>
  <c r="BH201" i="4"/>
  <c r="BG201" i="4"/>
  <c r="BF201" i="4"/>
  <c r="T201" i="4"/>
  <c r="R201" i="4"/>
  <c r="P201" i="4"/>
  <c r="BK201" i="4"/>
  <c r="J201" i="4"/>
  <c r="BE201" i="4" s="1"/>
  <c r="BI199" i="4"/>
  <c r="BH199" i="4"/>
  <c r="BG199" i="4"/>
  <c r="BF199" i="4"/>
  <c r="T199" i="4"/>
  <c r="R199" i="4"/>
  <c r="P199" i="4"/>
  <c r="BK199" i="4"/>
  <c r="J199" i="4"/>
  <c r="BE199" i="4"/>
  <c r="BI197" i="4"/>
  <c r="BH197" i="4"/>
  <c r="BG197" i="4"/>
  <c r="BF197" i="4"/>
  <c r="T197" i="4"/>
  <c r="R197" i="4"/>
  <c r="P197" i="4"/>
  <c r="BK197" i="4"/>
  <c r="J197" i="4"/>
  <c r="BE197" i="4"/>
  <c r="BI195" i="4"/>
  <c r="BH195" i="4"/>
  <c r="BG195" i="4"/>
  <c r="BF195" i="4"/>
  <c r="T195" i="4"/>
  <c r="R195" i="4"/>
  <c r="P195" i="4"/>
  <c r="BK195" i="4"/>
  <c r="J195" i="4"/>
  <c r="BE195" i="4"/>
  <c r="BI193" i="4"/>
  <c r="BH193" i="4"/>
  <c r="BG193" i="4"/>
  <c r="BF193" i="4"/>
  <c r="T193" i="4"/>
  <c r="R193" i="4"/>
  <c r="P193" i="4"/>
  <c r="BK193" i="4"/>
  <c r="J193" i="4"/>
  <c r="BE193" i="4" s="1"/>
  <c r="BI191" i="4"/>
  <c r="BH191" i="4"/>
  <c r="BG191" i="4"/>
  <c r="BF191" i="4"/>
  <c r="T191" i="4"/>
  <c r="R191" i="4"/>
  <c r="P191" i="4"/>
  <c r="BK191" i="4"/>
  <c r="J191" i="4"/>
  <c r="BE191" i="4" s="1"/>
  <c r="BI189" i="4"/>
  <c r="BH189" i="4"/>
  <c r="BG189" i="4"/>
  <c r="BF189" i="4"/>
  <c r="T189" i="4"/>
  <c r="R189" i="4"/>
  <c r="P189" i="4"/>
  <c r="BK189" i="4"/>
  <c r="J189" i="4"/>
  <c r="BE189" i="4"/>
  <c r="BI174" i="4"/>
  <c r="BH174" i="4"/>
  <c r="BG174" i="4"/>
  <c r="BF174" i="4"/>
  <c r="T174" i="4"/>
  <c r="R174" i="4"/>
  <c r="P174" i="4"/>
  <c r="BK174" i="4"/>
  <c r="J174" i="4"/>
  <c r="BE174" i="4"/>
  <c r="BI172" i="4"/>
  <c r="BH172" i="4"/>
  <c r="BG172" i="4"/>
  <c r="BF172" i="4"/>
  <c r="T172" i="4"/>
  <c r="R172" i="4"/>
  <c r="P172" i="4"/>
  <c r="BK172" i="4"/>
  <c r="J172" i="4"/>
  <c r="BE172" i="4" s="1"/>
  <c r="BI170" i="4"/>
  <c r="BH170" i="4"/>
  <c r="BG170" i="4"/>
  <c r="BF170" i="4"/>
  <c r="T170" i="4"/>
  <c r="R170" i="4"/>
  <c r="P170" i="4"/>
  <c r="BK170" i="4"/>
  <c r="J170" i="4"/>
  <c r="BE170" i="4" s="1"/>
  <c r="BI151" i="4"/>
  <c r="BH151" i="4"/>
  <c r="BG151" i="4"/>
  <c r="BF151" i="4"/>
  <c r="T151" i="4"/>
  <c r="R151" i="4"/>
  <c r="P151" i="4"/>
  <c r="BK151" i="4"/>
  <c r="J151" i="4"/>
  <c r="BE151" i="4"/>
  <c r="BI147" i="4"/>
  <c r="BH147" i="4"/>
  <c r="BG147" i="4"/>
  <c r="BF147" i="4"/>
  <c r="T147" i="4"/>
  <c r="R147" i="4"/>
  <c r="P147" i="4"/>
  <c r="BK147" i="4"/>
  <c r="J147" i="4"/>
  <c r="BE147" i="4"/>
  <c r="BI145" i="4"/>
  <c r="BH145" i="4"/>
  <c r="BG145" i="4"/>
  <c r="BF145" i="4"/>
  <c r="T145" i="4"/>
  <c r="R145" i="4"/>
  <c r="P145" i="4"/>
  <c r="BK145" i="4"/>
  <c r="J145" i="4"/>
  <c r="BE145" i="4" s="1"/>
  <c r="BI143" i="4"/>
  <c r="BH143" i="4"/>
  <c r="BG143" i="4"/>
  <c r="BF143" i="4"/>
  <c r="T143" i="4"/>
  <c r="R143" i="4"/>
  <c r="P143" i="4"/>
  <c r="BK143" i="4"/>
  <c r="J143" i="4"/>
  <c r="BE143" i="4"/>
  <c r="BI141" i="4"/>
  <c r="BH141" i="4"/>
  <c r="BG141" i="4"/>
  <c r="BF141" i="4"/>
  <c r="T141" i="4"/>
  <c r="R141" i="4"/>
  <c r="P141" i="4"/>
  <c r="BK141" i="4"/>
  <c r="J141" i="4"/>
  <c r="BE141" i="4"/>
  <c r="BI139" i="4"/>
  <c r="BH139" i="4"/>
  <c r="BG139" i="4"/>
  <c r="BF139" i="4"/>
  <c r="T139" i="4"/>
  <c r="R139" i="4"/>
  <c r="R124" i="4" s="1"/>
  <c r="P139" i="4"/>
  <c r="BK139" i="4"/>
  <c r="J139" i="4"/>
  <c r="BE139" i="4"/>
  <c r="BI137" i="4"/>
  <c r="BH137" i="4"/>
  <c r="BG137" i="4"/>
  <c r="BF137" i="4"/>
  <c r="T137" i="4"/>
  <c r="R137" i="4"/>
  <c r="P137" i="4"/>
  <c r="BK137" i="4"/>
  <c r="J137" i="4"/>
  <c r="BE137" i="4" s="1"/>
  <c r="F33" i="4" s="1"/>
  <c r="AZ97" i="1" s="1"/>
  <c r="BI135" i="4"/>
  <c r="BH135" i="4"/>
  <c r="BG135" i="4"/>
  <c r="BF135" i="4"/>
  <c r="T135" i="4"/>
  <c r="R135" i="4"/>
  <c r="P135" i="4"/>
  <c r="BK135" i="4"/>
  <c r="J135" i="4"/>
  <c r="BE135" i="4" s="1"/>
  <c r="BI133" i="4"/>
  <c r="BH133" i="4"/>
  <c r="BG133" i="4"/>
  <c r="BF133" i="4"/>
  <c r="T133" i="4"/>
  <c r="R133" i="4"/>
  <c r="P133" i="4"/>
  <c r="BK133" i="4"/>
  <c r="J133" i="4"/>
  <c r="BE133" i="4"/>
  <c r="BI131" i="4"/>
  <c r="BH131" i="4"/>
  <c r="BG131" i="4"/>
  <c r="BF131" i="4"/>
  <c r="T131" i="4"/>
  <c r="R131" i="4"/>
  <c r="P131" i="4"/>
  <c r="BK131" i="4"/>
  <c r="J131" i="4"/>
  <c r="BE131" i="4"/>
  <c r="BI128" i="4"/>
  <c r="BH128" i="4"/>
  <c r="BG128" i="4"/>
  <c r="BF128" i="4"/>
  <c r="T128" i="4"/>
  <c r="R128" i="4"/>
  <c r="P128" i="4"/>
  <c r="BK128" i="4"/>
  <c r="J128" i="4"/>
  <c r="BE128" i="4" s="1"/>
  <c r="BI125" i="4"/>
  <c r="F37" i="4"/>
  <c r="BD97" i="1" s="1"/>
  <c r="BH125" i="4"/>
  <c r="BG125" i="4"/>
  <c r="F35" i="4" s="1"/>
  <c r="BB97" i="1" s="1"/>
  <c r="BF125" i="4"/>
  <c r="T125" i="4"/>
  <c r="T124" i="4"/>
  <c r="R125" i="4"/>
  <c r="P125" i="4"/>
  <c r="P124" i="4" s="1"/>
  <c r="BK125" i="4"/>
  <c r="J125" i="4"/>
  <c r="BE125" i="4" s="1"/>
  <c r="J119" i="4"/>
  <c r="J118" i="4"/>
  <c r="F118" i="4"/>
  <c r="F116" i="4"/>
  <c r="E114" i="4"/>
  <c r="J92" i="4"/>
  <c r="J91" i="4"/>
  <c r="F91" i="4"/>
  <c r="F89" i="4"/>
  <c r="E87" i="4"/>
  <c r="J18" i="4"/>
  <c r="E18" i="4"/>
  <c r="F119" i="4" s="1"/>
  <c r="F92" i="4"/>
  <c r="J17" i="4"/>
  <c r="J12" i="4"/>
  <c r="J116" i="4" s="1"/>
  <c r="J89" i="4"/>
  <c r="E7" i="4"/>
  <c r="E85" i="4" s="1"/>
  <c r="J37" i="3"/>
  <c r="J36" i="3"/>
  <c r="AY96" i="1"/>
  <c r="J35" i="3"/>
  <c r="AX96" i="1" s="1"/>
  <c r="BI298" i="3"/>
  <c r="BH298" i="3"/>
  <c r="BG298" i="3"/>
  <c r="BF298" i="3"/>
  <c r="T298" i="3"/>
  <c r="T297" i="3"/>
  <c r="R298" i="3"/>
  <c r="R297" i="3" s="1"/>
  <c r="P298" i="3"/>
  <c r="P297" i="3" s="1"/>
  <c r="BK298" i="3"/>
  <c r="BK297" i="3"/>
  <c r="J297" i="3" s="1"/>
  <c r="J298" i="3"/>
  <c r="BE298" i="3"/>
  <c r="J103" i="3"/>
  <c r="BI295" i="3"/>
  <c r="BH295" i="3"/>
  <c r="BG295" i="3"/>
  <c r="BF295" i="3"/>
  <c r="T295" i="3"/>
  <c r="R295" i="3"/>
  <c r="P295" i="3"/>
  <c r="BK295" i="3"/>
  <c r="J295" i="3"/>
  <c r="BE295" i="3"/>
  <c r="BI293" i="3"/>
  <c r="BH293" i="3"/>
  <c r="BG293" i="3"/>
  <c r="BF293" i="3"/>
  <c r="T293" i="3"/>
  <c r="R293" i="3"/>
  <c r="P293" i="3"/>
  <c r="BK293" i="3"/>
  <c r="J293" i="3"/>
  <c r="BE293" i="3"/>
  <c r="BI291" i="3"/>
  <c r="BH291" i="3"/>
  <c r="BG291" i="3"/>
  <c r="BF291" i="3"/>
  <c r="T291" i="3"/>
  <c r="R291" i="3"/>
  <c r="P291" i="3"/>
  <c r="BK291" i="3"/>
  <c r="J291" i="3"/>
  <c r="BE291" i="3"/>
  <c r="BI289" i="3"/>
  <c r="BH289" i="3"/>
  <c r="BG289" i="3"/>
  <c r="BF289" i="3"/>
  <c r="T289" i="3"/>
  <c r="R289" i="3"/>
  <c r="P289" i="3"/>
  <c r="BK289" i="3"/>
  <c r="J289" i="3"/>
  <c r="BE289" i="3" s="1"/>
  <c r="BI287" i="3"/>
  <c r="BH287" i="3"/>
  <c r="BG287" i="3"/>
  <c r="BF287" i="3"/>
  <c r="T287" i="3"/>
  <c r="R287" i="3"/>
  <c r="P287" i="3"/>
  <c r="P284" i="3" s="1"/>
  <c r="BK287" i="3"/>
  <c r="J287" i="3"/>
  <c r="BE287" i="3"/>
  <c r="BI285" i="3"/>
  <c r="BH285" i="3"/>
  <c r="BG285" i="3"/>
  <c r="BF285" i="3"/>
  <c r="T285" i="3"/>
  <c r="T284" i="3" s="1"/>
  <c r="R285" i="3"/>
  <c r="R284" i="3"/>
  <c r="P285" i="3"/>
  <c r="BK285" i="3"/>
  <c r="J285" i="3"/>
  <c r="BE285" i="3" s="1"/>
  <c r="BI282" i="3"/>
  <c r="BH282" i="3"/>
  <c r="BG282" i="3"/>
  <c r="BF282" i="3"/>
  <c r="T282" i="3"/>
  <c r="T281" i="3"/>
  <c r="R282" i="3"/>
  <c r="R281" i="3"/>
  <c r="P282" i="3"/>
  <c r="P281" i="3"/>
  <c r="BK282" i="3"/>
  <c r="BK281" i="3"/>
  <c r="J281" i="3"/>
  <c r="J282" i="3"/>
  <c r="BE282" i="3" s="1"/>
  <c r="J101" i="3"/>
  <c r="BI278" i="3"/>
  <c r="BH278" i="3"/>
  <c r="BG278" i="3"/>
  <c r="BF278" i="3"/>
  <c r="T278" i="3"/>
  <c r="R278" i="3"/>
  <c r="P278" i="3"/>
  <c r="BK278" i="3"/>
  <c r="J278" i="3"/>
  <c r="BE278" i="3" s="1"/>
  <c r="BI276" i="3"/>
  <c r="BH276" i="3"/>
  <c r="BG276" i="3"/>
  <c r="BF276" i="3"/>
  <c r="T276" i="3"/>
  <c r="R276" i="3"/>
  <c r="P276" i="3"/>
  <c r="BK276" i="3"/>
  <c r="J276" i="3"/>
  <c r="BE276" i="3"/>
  <c r="BI274" i="3"/>
  <c r="BH274" i="3"/>
  <c r="BG274" i="3"/>
  <c r="BF274" i="3"/>
  <c r="T274" i="3"/>
  <c r="R274" i="3"/>
  <c r="P274" i="3"/>
  <c r="BK274" i="3"/>
  <c r="J274" i="3"/>
  <c r="BE274" i="3"/>
  <c r="BI272" i="3"/>
  <c r="BH272" i="3"/>
  <c r="BG272" i="3"/>
  <c r="BF272" i="3"/>
  <c r="T272" i="3"/>
  <c r="R272" i="3"/>
  <c r="P272" i="3"/>
  <c r="BK272" i="3"/>
  <c r="J272" i="3"/>
  <c r="BE272" i="3"/>
  <c r="BI270" i="3"/>
  <c r="BH270" i="3"/>
  <c r="BG270" i="3"/>
  <c r="BF270" i="3"/>
  <c r="T270" i="3"/>
  <c r="R270" i="3"/>
  <c r="P270" i="3"/>
  <c r="BK270" i="3"/>
  <c r="J270" i="3"/>
  <c r="BE270" i="3" s="1"/>
  <c r="BI268" i="3"/>
  <c r="BH268" i="3"/>
  <c r="BG268" i="3"/>
  <c r="BF268" i="3"/>
  <c r="T268" i="3"/>
  <c r="R268" i="3"/>
  <c r="P268" i="3"/>
  <c r="BK268" i="3"/>
  <c r="J268" i="3"/>
  <c r="BE268" i="3"/>
  <c r="BI266" i="3"/>
  <c r="BH266" i="3"/>
  <c r="BG266" i="3"/>
  <c r="BF266" i="3"/>
  <c r="T266" i="3"/>
  <c r="R266" i="3"/>
  <c r="P266" i="3"/>
  <c r="BK266" i="3"/>
  <c r="J266" i="3"/>
  <c r="BE266" i="3"/>
  <c r="BI263" i="3"/>
  <c r="BH263" i="3"/>
  <c r="BG263" i="3"/>
  <c r="BF263" i="3"/>
  <c r="T263" i="3"/>
  <c r="R263" i="3"/>
  <c r="P263" i="3"/>
  <c r="BK263" i="3"/>
  <c r="J263" i="3"/>
  <c r="BE263" i="3"/>
  <c r="BI261" i="3"/>
  <c r="BH261" i="3"/>
  <c r="BG261" i="3"/>
  <c r="BF261" i="3"/>
  <c r="T261" i="3"/>
  <c r="R261" i="3"/>
  <c r="P261" i="3"/>
  <c r="BK261" i="3"/>
  <c r="J261" i="3"/>
  <c r="BE261" i="3" s="1"/>
  <c r="BI259" i="3"/>
  <c r="BH259" i="3"/>
  <c r="BG259" i="3"/>
  <c r="BF259" i="3"/>
  <c r="T259" i="3"/>
  <c r="R259" i="3"/>
  <c r="P259" i="3"/>
  <c r="BK259" i="3"/>
  <c r="J259" i="3"/>
  <c r="BE259" i="3"/>
  <c r="BI257" i="3"/>
  <c r="BH257" i="3"/>
  <c r="BG257" i="3"/>
  <c r="BF257" i="3"/>
  <c r="T257" i="3"/>
  <c r="R257" i="3"/>
  <c r="P257" i="3"/>
  <c r="BK257" i="3"/>
  <c r="J257" i="3"/>
  <c r="BE257" i="3"/>
  <c r="BI255" i="3"/>
  <c r="BH255" i="3"/>
  <c r="BG255" i="3"/>
  <c r="BF255" i="3"/>
  <c r="T255" i="3"/>
  <c r="R255" i="3"/>
  <c r="P255" i="3"/>
  <c r="BK255" i="3"/>
  <c r="J255" i="3"/>
  <c r="BE255" i="3"/>
  <c r="BI252" i="3"/>
  <c r="BH252" i="3"/>
  <c r="BG252" i="3"/>
  <c r="BF252" i="3"/>
  <c r="T252" i="3"/>
  <c r="R252" i="3"/>
  <c r="P252" i="3"/>
  <c r="BK252" i="3"/>
  <c r="J252" i="3"/>
  <c r="BE252" i="3" s="1"/>
  <c r="BI249" i="3"/>
  <c r="BH249" i="3"/>
  <c r="BG249" i="3"/>
  <c r="BF249" i="3"/>
  <c r="T249" i="3"/>
  <c r="R249" i="3"/>
  <c r="R234" i="3" s="1"/>
  <c r="P249" i="3"/>
  <c r="BK249" i="3"/>
  <c r="J249" i="3"/>
  <c r="BE249" i="3"/>
  <c r="BI247" i="3"/>
  <c r="BH247" i="3"/>
  <c r="BG247" i="3"/>
  <c r="BF247" i="3"/>
  <c r="T247" i="3"/>
  <c r="R247" i="3"/>
  <c r="P247" i="3"/>
  <c r="BK247" i="3"/>
  <c r="J247" i="3"/>
  <c r="BE247" i="3" s="1"/>
  <c r="BI245" i="3"/>
  <c r="BH245" i="3"/>
  <c r="BG245" i="3"/>
  <c r="BF245" i="3"/>
  <c r="T245" i="3"/>
  <c r="R245" i="3"/>
  <c r="P245" i="3"/>
  <c r="BK245" i="3"/>
  <c r="J245" i="3"/>
  <c r="BE245" i="3"/>
  <c r="BI243" i="3"/>
  <c r="BH243" i="3"/>
  <c r="BG243" i="3"/>
  <c r="BF243" i="3"/>
  <c r="T243" i="3"/>
  <c r="R243" i="3"/>
  <c r="P243" i="3"/>
  <c r="BK243" i="3"/>
  <c r="J243" i="3"/>
  <c r="BE243" i="3" s="1"/>
  <c r="BI241" i="3"/>
  <c r="BH241" i="3"/>
  <c r="BG241" i="3"/>
  <c r="BF241" i="3"/>
  <c r="T241" i="3"/>
  <c r="R241" i="3"/>
  <c r="P241" i="3"/>
  <c r="BK241" i="3"/>
  <c r="J241" i="3"/>
  <c r="BE241" i="3"/>
  <c r="BI239" i="3"/>
  <c r="BH239" i="3"/>
  <c r="BG239" i="3"/>
  <c r="BF239" i="3"/>
  <c r="T239" i="3"/>
  <c r="R239" i="3"/>
  <c r="P239" i="3"/>
  <c r="BK239" i="3"/>
  <c r="J239" i="3"/>
  <c r="BE239" i="3" s="1"/>
  <c r="BI237" i="3"/>
  <c r="BH237" i="3"/>
  <c r="BG237" i="3"/>
  <c r="BF237" i="3"/>
  <c r="T237" i="3"/>
  <c r="R237" i="3"/>
  <c r="P237" i="3"/>
  <c r="BK237" i="3"/>
  <c r="J237" i="3"/>
  <c r="BE237" i="3"/>
  <c r="BI235" i="3"/>
  <c r="BH235" i="3"/>
  <c r="BG235" i="3"/>
  <c r="BF235" i="3"/>
  <c r="T235" i="3"/>
  <c r="T234" i="3" s="1"/>
  <c r="R235" i="3"/>
  <c r="P235" i="3"/>
  <c r="BK235" i="3"/>
  <c r="J235" i="3"/>
  <c r="BE235" i="3" s="1"/>
  <c r="BI232" i="3"/>
  <c r="BH232" i="3"/>
  <c r="BG232" i="3"/>
  <c r="BF232" i="3"/>
  <c r="T232" i="3"/>
  <c r="R232" i="3"/>
  <c r="P232" i="3"/>
  <c r="BK232" i="3"/>
  <c r="J232" i="3"/>
  <c r="BE232" i="3" s="1"/>
  <c r="BI230" i="3"/>
  <c r="BH230" i="3"/>
  <c r="BG230" i="3"/>
  <c r="BF230" i="3"/>
  <c r="T230" i="3"/>
  <c r="R230" i="3"/>
  <c r="P230" i="3"/>
  <c r="BK230" i="3"/>
  <c r="J230" i="3"/>
  <c r="BE230" i="3"/>
  <c r="BI228" i="3"/>
  <c r="BH228" i="3"/>
  <c r="BG228" i="3"/>
  <c r="BF228" i="3"/>
  <c r="T228" i="3"/>
  <c r="R228" i="3"/>
  <c r="P228" i="3"/>
  <c r="BK228" i="3"/>
  <c r="J228" i="3"/>
  <c r="BE228" i="3"/>
  <c r="BI226" i="3"/>
  <c r="BH226" i="3"/>
  <c r="BG226" i="3"/>
  <c r="BF226" i="3"/>
  <c r="T226" i="3"/>
  <c r="R226" i="3"/>
  <c r="P226" i="3"/>
  <c r="BK226" i="3"/>
  <c r="J226" i="3"/>
  <c r="BE226" i="3"/>
  <c r="BI224" i="3"/>
  <c r="BH224" i="3"/>
  <c r="BG224" i="3"/>
  <c r="BF224" i="3"/>
  <c r="T224" i="3"/>
  <c r="R224" i="3"/>
  <c r="R212" i="3" s="1"/>
  <c r="P224" i="3"/>
  <c r="BK224" i="3"/>
  <c r="J224" i="3"/>
  <c r="BE224" i="3" s="1"/>
  <c r="BI222" i="3"/>
  <c r="BH222" i="3"/>
  <c r="BG222" i="3"/>
  <c r="BF222" i="3"/>
  <c r="T222" i="3"/>
  <c r="R222" i="3"/>
  <c r="P222" i="3"/>
  <c r="BK222" i="3"/>
  <c r="J222" i="3"/>
  <c r="BE222" i="3"/>
  <c r="BI220" i="3"/>
  <c r="BH220" i="3"/>
  <c r="BG220" i="3"/>
  <c r="BF220" i="3"/>
  <c r="T220" i="3"/>
  <c r="R220" i="3"/>
  <c r="P220" i="3"/>
  <c r="BK220" i="3"/>
  <c r="J220" i="3"/>
  <c r="BE220" i="3"/>
  <c r="BI213" i="3"/>
  <c r="BH213" i="3"/>
  <c r="BG213" i="3"/>
  <c r="BF213" i="3"/>
  <c r="T213" i="3"/>
  <c r="R213" i="3"/>
  <c r="P213" i="3"/>
  <c r="P212" i="3"/>
  <c r="BK213" i="3"/>
  <c r="J213" i="3"/>
  <c r="BE213" i="3"/>
  <c r="BI210" i="3"/>
  <c r="BH210" i="3"/>
  <c r="BG210" i="3"/>
  <c r="BF210" i="3"/>
  <c r="T210" i="3"/>
  <c r="R210" i="3"/>
  <c r="P210" i="3"/>
  <c r="BK210" i="3"/>
  <c r="J210" i="3"/>
  <c r="BE210" i="3" s="1"/>
  <c r="BI208" i="3"/>
  <c r="BH208" i="3"/>
  <c r="BG208" i="3"/>
  <c r="BF208" i="3"/>
  <c r="T208" i="3"/>
  <c r="R208" i="3"/>
  <c r="P208" i="3"/>
  <c r="BK208" i="3"/>
  <c r="J208" i="3"/>
  <c r="BE208" i="3" s="1"/>
  <c r="BI203" i="3"/>
  <c r="BH203" i="3"/>
  <c r="BG203" i="3"/>
  <c r="BF203" i="3"/>
  <c r="T203" i="3"/>
  <c r="R203" i="3"/>
  <c r="P203" i="3"/>
  <c r="BK203" i="3"/>
  <c r="J203" i="3"/>
  <c r="BE203" i="3"/>
  <c r="BI193" i="3"/>
  <c r="BH193" i="3"/>
  <c r="BG193" i="3"/>
  <c r="BF193" i="3"/>
  <c r="T193" i="3"/>
  <c r="R193" i="3"/>
  <c r="P193" i="3"/>
  <c r="BK193" i="3"/>
  <c r="J193" i="3"/>
  <c r="BE193" i="3"/>
  <c r="BI191" i="3"/>
  <c r="BH191" i="3"/>
  <c r="BG191" i="3"/>
  <c r="BF191" i="3"/>
  <c r="T191" i="3"/>
  <c r="R191" i="3"/>
  <c r="P191" i="3"/>
  <c r="BK191" i="3"/>
  <c r="J191" i="3"/>
  <c r="BE191" i="3" s="1"/>
  <c r="BI189" i="3"/>
  <c r="BH189" i="3"/>
  <c r="BG189" i="3"/>
  <c r="BF189" i="3"/>
  <c r="T189" i="3"/>
  <c r="R189" i="3"/>
  <c r="P189" i="3"/>
  <c r="BK189" i="3"/>
  <c r="J189" i="3"/>
  <c r="BE189" i="3" s="1"/>
  <c r="BI187" i="3"/>
  <c r="BH187" i="3"/>
  <c r="BG187" i="3"/>
  <c r="BF187" i="3"/>
  <c r="T187" i="3"/>
  <c r="R187" i="3"/>
  <c r="P187" i="3"/>
  <c r="BK187" i="3"/>
  <c r="J187" i="3"/>
  <c r="BE187" i="3"/>
  <c r="BI185" i="3"/>
  <c r="BH185" i="3"/>
  <c r="BG185" i="3"/>
  <c r="BF185" i="3"/>
  <c r="T185" i="3"/>
  <c r="R185" i="3"/>
  <c r="P185" i="3"/>
  <c r="BK185" i="3"/>
  <c r="J185" i="3"/>
  <c r="BE185" i="3"/>
  <c r="BI183" i="3"/>
  <c r="BH183" i="3"/>
  <c r="BG183" i="3"/>
  <c r="BF183" i="3"/>
  <c r="T183" i="3"/>
  <c r="R183" i="3"/>
  <c r="P183" i="3"/>
  <c r="BK183" i="3"/>
  <c r="J183" i="3"/>
  <c r="BE183" i="3" s="1"/>
  <c r="BI181" i="3"/>
  <c r="BH181" i="3"/>
  <c r="BG181" i="3"/>
  <c r="BF181" i="3"/>
  <c r="T181" i="3"/>
  <c r="R181" i="3"/>
  <c r="P181" i="3"/>
  <c r="BK181" i="3"/>
  <c r="J181" i="3"/>
  <c r="BE181" i="3" s="1"/>
  <c r="BI170" i="3"/>
  <c r="BH170" i="3"/>
  <c r="BG170" i="3"/>
  <c r="BF170" i="3"/>
  <c r="T170" i="3"/>
  <c r="R170" i="3"/>
  <c r="P170" i="3"/>
  <c r="BK170" i="3"/>
  <c r="J170" i="3"/>
  <c r="BE170" i="3"/>
  <c r="BI168" i="3"/>
  <c r="BH168" i="3"/>
  <c r="BG168" i="3"/>
  <c r="BF168" i="3"/>
  <c r="T168" i="3"/>
  <c r="R168" i="3"/>
  <c r="P168" i="3"/>
  <c r="BK168" i="3"/>
  <c r="J168" i="3"/>
  <c r="BE168" i="3"/>
  <c r="BI166" i="3"/>
  <c r="BH166" i="3"/>
  <c r="BG166" i="3"/>
  <c r="BF166" i="3"/>
  <c r="T166" i="3"/>
  <c r="R166" i="3"/>
  <c r="P166" i="3"/>
  <c r="BK166" i="3"/>
  <c r="J166" i="3"/>
  <c r="BE166" i="3" s="1"/>
  <c r="BI142" i="3"/>
  <c r="BH142" i="3"/>
  <c r="BG142" i="3"/>
  <c r="BF142" i="3"/>
  <c r="T142" i="3"/>
  <c r="R142" i="3"/>
  <c r="P142" i="3"/>
  <c r="BK142" i="3"/>
  <c r="J142" i="3"/>
  <c r="BE142" i="3" s="1"/>
  <c r="BI140" i="3"/>
  <c r="BH140" i="3"/>
  <c r="BG140" i="3"/>
  <c r="BF140" i="3"/>
  <c r="T140" i="3"/>
  <c r="R140" i="3"/>
  <c r="P140" i="3"/>
  <c r="BK140" i="3"/>
  <c r="J140" i="3"/>
  <c r="BE140" i="3"/>
  <c r="BI138" i="3"/>
  <c r="BH138" i="3"/>
  <c r="BG138" i="3"/>
  <c r="BF138" i="3"/>
  <c r="T138" i="3"/>
  <c r="R138" i="3"/>
  <c r="P138" i="3"/>
  <c r="BK138" i="3"/>
  <c r="J138" i="3"/>
  <c r="BE138" i="3"/>
  <c r="BI136" i="3"/>
  <c r="BH136" i="3"/>
  <c r="BG136" i="3"/>
  <c r="BF136" i="3"/>
  <c r="T136" i="3"/>
  <c r="R136" i="3"/>
  <c r="P136" i="3"/>
  <c r="BK136" i="3"/>
  <c r="J136" i="3"/>
  <c r="BE136" i="3" s="1"/>
  <c r="BI134" i="3"/>
  <c r="BH134" i="3"/>
  <c r="BG134" i="3"/>
  <c r="BF134" i="3"/>
  <c r="T134" i="3"/>
  <c r="R134" i="3"/>
  <c r="R125" i="3" s="1"/>
  <c r="P134" i="3"/>
  <c r="BK134" i="3"/>
  <c r="J134" i="3"/>
  <c r="BE134" i="3" s="1"/>
  <c r="BI132" i="3"/>
  <c r="BH132" i="3"/>
  <c r="BG132" i="3"/>
  <c r="BF132" i="3"/>
  <c r="T132" i="3"/>
  <c r="R132" i="3"/>
  <c r="P132" i="3"/>
  <c r="BK132" i="3"/>
  <c r="J132" i="3"/>
  <c r="BE132" i="3"/>
  <c r="BI130" i="3"/>
  <c r="BH130" i="3"/>
  <c r="BG130" i="3"/>
  <c r="BF130" i="3"/>
  <c r="T130" i="3"/>
  <c r="R130" i="3"/>
  <c r="P130" i="3"/>
  <c r="BK130" i="3"/>
  <c r="J130" i="3"/>
  <c r="BE130" i="3"/>
  <c r="BI128" i="3"/>
  <c r="BH128" i="3"/>
  <c r="BG128" i="3"/>
  <c r="BF128" i="3"/>
  <c r="T128" i="3"/>
  <c r="R128" i="3"/>
  <c r="P128" i="3"/>
  <c r="BK128" i="3"/>
  <c r="J128" i="3"/>
  <c r="BE128" i="3" s="1"/>
  <c r="BI126" i="3"/>
  <c r="BH126" i="3"/>
  <c r="BG126" i="3"/>
  <c r="BF126" i="3"/>
  <c r="T126" i="3"/>
  <c r="T125" i="3" s="1"/>
  <c r="R126" i="3"/>
  <c r="P126" i="3"/>
  <c r="BK126" i="3"/>
  <c r="J126" i="3"/>
  <c r="BE126" i="3"/>
  <c r="J120" i="3"/>
  <c r="J119" i="3"/>
  <c r="F119" i="3"/>
  <c r="F117" i="3"/>
  <c r="E115" i="3"/>
  <c r="J92" i="3"/>
  <c r="J91" i="3"/>
  <c r="F91" i="3"/>
  <c r="F89" i="3"/>
  <c r="E87" i="3"/>
  <c r="J18" i="3"/>
  <c r="E18" i="3"/>
  <c r="F120" i="3" s="1"/>
  <c r="F92" i="3"/>
  <c r="J17" i="3"/>
  <c r="J12" i="3"/>
  <c r="J89" i="3" s="1"/>
  <c r="J117" i="3"/>
  <c r="E7" i="3"/>
  <c r="J37" i="2"/>
  <c r="J36" i="2"/>
  <c r="AY95" i="1"/>
  <c r="J35" i="2"/>
  <c r="AX95" i="1" s="1"/>
  <c r="BI294" i="2"/>
  <c r="BH294" i="2"/>
  <c r="BG294" i="2"/>
  <c r="BF294" i="2"/>
  <c r="T294" i="2"/>
  <c r="T293" i="2"/>
  <c r="R294" i="2"/>
  <c r="R293" i="2" s="1"/>
  <c r="P294" i="2"/>
  <c r="P293" i="2" s="1"/>
  <c r="BK294" i="2"/>
  <c r="BK293" i="2"/>
  <c r="J293" i="2"/>
  <c r="J103" i="2" s="1"/>
  <c r="J294" i="2"/>
  <c r="BE294" i="2" s="1"/>
  <c r="BI291" i="2"/>
  <c r="BH291" i="2"/>
  <c r="BG291" i="2"/>
  <c r="BF291" i="2"/>
  <c r="T291" i="2"/>
  <c r="R291" i="2"/>
  <c r="P291" i="2"/>
  <c r="BK291" i="2"/>
  <c r="J291" i="2"/>
  <c r="BE291" i="2" s="1"/>
  <c r="BI287" i="2"/>
  <c r="BH287" i="2"/>
  <c r="BG287" i="2"/>
  <c r="BF287" i="2"/>
  <c r="T287" i="2"/>
  <c r="R287" i="2"/>
  <c r="P287" i="2"/>
  <c r="BK287" i="2"/>
  <c r="J287" i="2"/>
  <c r="BE287" i="2"/>
  <c r="BI285" i="2"/>
  <c r="BH285" i="2"/>
  <c r="BG285" i="2"/>
  <c r="BF285" i="2"/>
  <c r="T285" i="2"/>
  <c r="R285" i="2"/>
  <c r="P285" i="2"/>
  <c r="BK285" i="2"/>
  <c r="J285" i="2"/>
  <c r="BE285" i="2"/>
  <c r="BI283" i="2"/>
  <c r="BH283" i="2"/>
  <c r="BG283" i="2"/>
  <c r="BF283" i="2"/>
  <c r="T283" i="2"/>
  <c r="R283" i="2"/>
  <c r="P283" i="2"/>
  <c r="BK283" i="2"/>
  <c r="J283" i="2"/>
  <c r="BE283" i="2" s="1"/>
  <c r="BI281" i="2"/>
  <c r="BH281" i="2"/>
  <c r="BG281" i="2"/>
  <c r="BF281" i="2"/>
  <c r="T281" i="2"/>
  <c r="R281" i="2"/>
  <c r="P281" i="2"/>
  <c r="BK281" i="2"/>
  <c r="J281" i="2"/>
  <c r="BE281" i="2" s="1"/>
  <c r="BI278" i="2"/>
  <c r="BH278" i="2"/>
  <c r="BG278" i="2"/>
  <c r="BF278" i="2"/>
  <c r="T278" i="2"/>
  <c r="R278" i="2"/>
  <c r="P278" i="2"/>
  <c r="BK278" i="2"/>
  <c r="J278" i="2"/>
  <c r="BE278" i="2"/>
  <c r="BI276" i="2"/>
  <c r="BH276" i="2"/>
  <c r="BG276" i="2"/>
  <c r="BF276" i="2"/>
  <c r="T276" i="2"/>
  <c r="R276" i="2"/>
  <c r="P276" i="2"/>
  <c r="BK276" i="2"/>
  <c r="J276" i="2"/>
  <c r="BE276" i="2"/>
  <c r="BI273" i="2"/>
  <c r="BH273" i="2"/>
  <c r="BG273" i="2"/>
  <c r="BF273" i="2"/>
  <c r="T273" i="2"/>
  <c r="R273" i="2"/>
  <c r="P273" i="2"/>
  <c r="BK273" i="2"/>
  <c r="J273" i="2"/>
  <c r="BE273" i="2" s="1"/>
  <c r="BI271" i="2"/>
  <c r="BH271" i="2"/>
  <c r="BG271" i="2"/>
  <c r="BF271" i="2"/>
  <c r="T271" i="2"/>
  <c r="R271" i="2"/>
  <c r="P271" i="2"/>
  <c r="BK271" i="2"/>
  <c r="J271" i="2"/>
  <c r="BE271" i="2" s="1"/>
  <c r="BI269" i="2"/>
  <c r="BH269" i="2"/>
  <c r="BG269" i="2"/>
  <c r="BF269" i="2"/>
  <c r="T269" i="2"/>
  <c r="R269" i="2"/>
  <c r="P269" i="2"/>
  <c r="BK269" i="2"/>
  <c r="J269" i="2"/>
  <c r="BE269" i="2"/>
  <c r="BI267" i="2"/>
  <c r="BH267" i="2"/>
  <c r="BG267" i="2"/>
  <c r="BF267" i="2"/>
  <c r="T267" i="2"/>
  <c r="R267" i="2"/>
  <c r="P267" i="2"/>
  <c r="BK267" i="2"/>
  <c r="J267" i="2"/>
  <c r="BE267" i="2"/>
  <c r="BI265" i="2"/>
  <c r="BH265" i="2"/>
  <c r="BG265" i="2"/>
  <c r="BF265" i="2"/>
  <c r="T265" i="2"/>
  <c r="R265" i="2"/>
  <c r="P265" i="2"/>
  <c r="BK265" i="2"/>
  <c r="J265" i="2"/>
  <c r="BE265" i="2" s="1"/>
  <c r="BI262" i="2"/>
  <c r="BH262" i="2"/>
  <c r="BG262" i="2"/>
  <c r="BF262" i="2"/>
  <c r="T262" i="2"/>
  <c r="R262" i="2"/>
  <c r="P262" i="2"/>
  <c r="BK262" i="2"/>
  <c r="J262" i="2"/>
  <c r="BE262" i="2" s="1"/>
  <c r="BI258" i="2"/>
  <c r="BH258" i="2"/>
  <c r="BG258" i="2"/>
  <c r="BF258" i="2"/>
  <c r="T258" i="2"/>
  <c r="R258" i="2"/>
  <c r="P258" i="2"/>
  <c r="P252" i="2" s="1"/>
  <c r="BK258" i="2"/>
  <c r="J258" i="2"/>
  <c r="BE258" i="2"/>
  <c r="BI253" i="2"/>
  <c r="BH253" i="2"/>
  <c r="BG253" i="2"/>
  <c r="BF253" i="2"/>
  <c r="T253" i="2"/>
  <c r="T252" i="2" s="1"/>
  <c r="R253" i="2"/>
  <c r="P253" i="2"/>
  <c r="BK253" i="2"/>
  <c r="BK252" i="2" s="1"/>
  <c r="J252" i="2"/>
  <c r="J102" i="2" s="1"/>
  <c r="J253" i="2"/>
  <c r="BE253" i="2" s="1"/>
  <c r="BI249" i="2"/>
  <c r="BH249" i="2"/>
  <c r="BG249" i="2"/>
  <c r="BF249" i="2"/>
  <c r="T249" i="2"/>
  <c r="R249" i="2"/>
  <c r="P249" i="2"/>
  <c r="BK249" i="2"/>
  <c r="J249" i="2"/>
  <c r="BE249" i="2"/>
  <c r="BI245" i="2"/>
  <c r="BH245" i="2"/>
  <c r="BG245" i="2"/>
  <c r="BF245" i="2"/>
  <c r="T245" i="2"/>
  <c r="R245" i="2"/>
  <c r="P245" i="2"/>
  <c r="BK245" i="2"/>
  <c r="J245" i="2"/>
  <c r="BE245" i="2" s="1"/>
  <c r="BI240" i="2"/>
  <c r="BH240" i="2"/>
  <c r="BG240" i="2"/>
  <c r="BF240" i="2"/>
  <c r="T240" i="2"/>
  <c r="R240" i="2"/>
  <c r="P240" i="2"/>
  <c r="BK240" i="2"/>
  <c r="J240" i="2"/>
  <c r="BE240" i="2" s="1"/>
  <c r="BI236" i="2"/>
  <c r="BH236" i="2"/>
  <c r="BG236" i="2"/>
  <c r="BF236" i="2"/>
  <c r="T236" i="2"/>
  <c r="R236" i="2"/>
  <c r="P236" i="2"/>
  <c r="BK236" i="2"/>
  <c r="J236" i="2"/>
  <c r="BE236" i="2"/>
  <c r="BI232" i="2"/>
  <c r="BH232" i="2"/>
  <c r="BG232" i="2"/>
  <c r="BF232" i="2"/>
  <c r="T232" i="2"/>
  <c r="R232" i="2"/>
  <c r="P232" i="2"/>
  <c r="BK232" i="2"/>
  <c r="J232" i="2"/>
  <c r="BE232" i="2"/>
  <c r="BI229" i="2"/>
  <c r="BH229" i="2"/>
  <c r="BG229" i="2"/>
  <c r="BF229" i="2"/>
  <c r="T229" i="2"/>
  <c r="R229" i="2"/>
  <c r="P229" i="2"/>
  <c r="BK229" i="2"/>
  <c r="J229" i="2"/>
  <c r="BE229" i="2" s="1"/>
  <c r="BI226" i="2"/>
  <c r="BH226" i="2"/>
  <c r="BG226" i="2"/>
  <c r="BF226" i="2"/>
  <c r="T226" i="2"/>
  <c r="R226" i="2"/>
  <c r="P226" i="2"/>
  <c r="BK226" i="2"/>
  <c r="J226" i="2"/>
  <c r="BE226" i="2" s="1"/>
  <c r="BI222" i="2"/>
  <c r="BH222" i="2"/>
  <c r="BG222" i="2"/>
  <c r="BF222" i="2"/>
  <c r="T222" i="2"/>
  <c r="R222" i="2"/>
  <c r="P222" i="2"/>
  <c r="BK222" i="2"/>
  <c r="J222" i="2"/>
  <c r="BE222" i="2"/>
  <c r="BI218" i="2"/>
  <c r="BH218" i="2"/>
  <c r="BG218" i="2"/>
  <c r="BF218" i="2"/>
  <c r="T218" i="2"/>
  <c r="R218" i="2"/>
  <c r="P218" i="2"/>
  <c r="BK218" i="2"/>
  <c r="J218" i="2"/>
  <c r="BE218" i="2"/>
  <c r="BI215" i="2"/>
  <c r="BH215" i="2"/>
  <c r="BG215" i="2"/>
  <c r="BF215" i="2"/>
  <c r="T215" i="2"/>
  <c r="R215" i="2"/>
  <c r="P215" i="2"/>
  <c r="BK215" i="2"/>
  <c r="BK206" i="2" s="1"/>
  <c r="J206" i="2" s="1"/>
  <c r="J101" i="2" s="1"/>
  <c r="J215" i="2"/>
  <c r="BE215" i="2" s="1"/>
  <c r="BI213" i="2"/>
  <c r="BH213" i="2"/>
  <c r="BG213" i="2"/>
  <c r="BF213" i="2"/>
  <c r="T213" i="2"/>
  <c r="R213" i="2"/>
  <c r="P213" i="2"/>
  <c r="BK213" i="2"/>
  <c r="J213" i="2"/>
  <c r="BE213" i="2" s="1"/>
  <c r="BI207" i="2"/>
  <c r="BH207" i="2"/>
  <c r="BG207" i="2"/>
  <c r="BF207" i="2"/>
  <c r="T207" i="2"/>
  <c r="R207" i="2"/>
  <c r="P207" i="2"/>
  <c r="BK207" i="2"/>
  <c r="J207" i="2"/>
  <c r="BE207" i="2"/>
  <c r="BI203" i="2"/>
  <c r="BH203" i="2"/>
  <c r="BG203" i="2"/>
  <c r="BF203" i="2"/>
  <c r="T203" i="2"/>
  <c r="T202" i="2" s="1"/>
  <c r="R203" i="2"/>
  <c r="R202" i="2" s="1"/>
  <c r="P203" i="2"/>
  <c r="P202" i="2"/>
  <c r="BK203" i="2"/>
  <c r="BK202" i="2"/>
  <c r="J202" i="2"/>
  <c r="J100" i="2" s="1"/>
  <c r="J203" i="2"/>
  <c r="BE203" i="2"/>
  <c r="BI199" i="2"/>
  <c r="BH199" i="2"/>
  <c r="BG199" i="2"/>
  <c r="BF199" i="2"/>
  <c r="T199" i="2"/>
  <c r="R199" i="2"/>
  <c r="P199" i="2"/>
  <c r="BK199" i="2"/>
  <c r="J199" i="2"/>
  <c r="BE199" i="2"/>
  <c r="BI197" i="2"/>
  <c r="BH197" i="2"/>
  <c r="BG197" i="2"/>
  <c r="BF197" i="2"/>
  <c r="T197" i="2"/>
  <c r="R197" i="2"/>
  <c r="P197" i="2"/>
  <c r="BK197" i="2"/>
  <c r="J197" i="2"/>
  <c r="BE197" i="2"/>
  <c r="BI194" i="2"/>
  <c r="BH194" i="2"/>
  <c r="BG194" i="2"/>
  <c r="BF194" i="2"/>
  <c r="T194" i="2"/>
  <c r="R194" i="2"/>
  <c r="R193" i="2"/>
  <c r="P194" i="2"/>
  <c r="P193" i="2" s="1"/>
  <c r="BK194" i="2"/>
  <c r="BK193" i="2" s="1"/>
  <c r="J193" i="2" s="1"/>
  <c r="J99" i="2" s="1"/>
  <c r="J194" i="2"/>
  <c r="BE194" i="2"/>
  <c r="BI185" i="2"/>
  <c r="BH185" i="2"/>
  <c r="BG185" i="2"/>
  <c r="BF185" i="2"/>
  <c r="T185" i="2"/>
  <c r="R185" i="2"/>
  <c r="P185" i="2"/>
  <c r="BK185" i="2"/>
  <c r="J185" i="2"/>
  <c r="BE185" i="2" s="1"/>
  <c r="BI182" i="2"/>
  <c r="BH182" i="2"/>
  <c r="BG182" i="2"/>
  <c r="BF182" i="2"/>
  <c r="T182" i="2"/>
  <c r="R182" i="2"/>
  <c r="P182" i="2"/>
  <c r="BK182" i="2"/>
  <c r="J182" i="2"/>
  <c r="BE182" i="2" s="1"/>
  <c r="BI180" i="2"/>
  <c r="BH180" i="2"/>
  <c r="BG180" i="2"/>
  <c r="BF180" i="2"/>
  <c r="T180" i="2"/>
  <c r="R180" i="2"/>
  <c r="P180" i="2"/>
  <c r="BK180" i="2"/>
  <c r="J180" i="2"/>
  <c r="BE180" i="2"/>
  <c r="BI177" i="2"/>
  <c r="BH177" i="2"/>
  <c r="BG177" i="2"/>
  <c r="BF177" i="2"/>
  <c r="T177" i="2"/>
  <c r="R177" i="2"/>
  <c r="P177" i="2"/>
  <c r="BK177" i="2"/>
  <c r="J177" i="2"/>
  <c r="BE177" i="2"/>
  <c r="BI174" i="2"/>
  <c r="BH174" i="2"/>
  <c r="BG174" i="2"/>
  <c r="BF174" i="2"/>
  <c r="T174" i="2"/>
  <c r="R174" i="2"/>
  <c r="P174" i="2"/>
  <c r="BK174" i="2"/>
  <c r="J174" i="2"/>
  <c r="BE174" i="2" s="1"/>
  <c r="BI171" i="2"/>
  <c r="BH171" i="2"/>
  <c r="BG171" i="2"/>
  <c r="BF171" i="2"/>
  <c r="T171" i="2"/>
  <c r="R171" i="2"/>
  <c r="P171" i="2"/>
  <c r="BK171" i="2"/>
  <c r="J171" i="2"/>
  <c r="BE171" i="2" s="1"/>
  <c r="BI166" i="2"/>
  <c r="BH166" i="2"/>
  <c r="BG166" i="2"/>
  <c r="BF166" i="2"/>
  <c r="T166" i="2"/>
  <c r="R166" i="2"/>
  <c r="P166" i="2"/>
  <c r="BK166" i="2"/>
  <c r="J166" i="2"/>
  <c r="BE166" i="2"/>
  <c r="BI164" i="2"/>
  <c r="BH164" i="2"/>
  <c r="BG164" i="2"/>
  <c r="BF164" i="2"/>
  <c r="T164" i="2"/>
  <c r="R164" i="2"/>
  <c r="P164" i="2"/>
  <c r="BK164" i="2"/>
  <c r="J164" i="2"/>
  <c r="BE164" i="2"/>
  <c r="BI161" i="2"/>
  <c r="BH161" i="2"/>
  <c r="BG161" i="2"/>
  <c r="BF161" i="2"/>
  <c r="T161" i="2"/>
  <c r="R161" i="2"/>
  <c r="P161" i="2"/>
  <c r="BK161" i="2"/>
  <c r="J161" i="2"/>
  <c r="BE161" i="2" s="1"/>
  <c r="BI158" i="2"/>
  <c r="BH158" i="2"/>
  <c r="BG158" i="2"/>
  <c r="BF158" i="2"/>
  <c r="T158" i="2"/>
  <c r="R158" i="2"/>
  <c r="P158" i="2"/>
  <c r="BK158" i="2"/>
  <c r="J158" i="2"/>
  <c r="BE158" i="2" s="1"/>
  <c r="BI155" i="2"/>
  <c r="BH155" i="2"/>
  <c r="BG155" i="2"/>
  <c r="BF155" i="2"/>
  <c r="T155" i="2"/>
  <c r="R155" i="2"/>
  <c r="P155" i="2"/>
  <c r="BK155" i="2"/>
  <c r="J155" i="2"/>
  <c r="BE155" i="2"/>
  <c r="BI150" i="2"/>
  <c r="BH150" i="2"/>
  <c r="BG150" i="2"/>
  <c r="BF150" i="2"/>
  <c r="T150" i="2"/>
  <c r="R150" i="2"/>
  <c r="P150" i="2"/>
  <c r="BK150" i="2"/>
  <c r="J150" i="2"/>
  <c r="BE150" i="2"/>
  <c r="BI147" i="2"/>
  <c r="BH147" i="2"/>
  <c r="BG147" i="2"/>
  <c r="BF147" i="2"/>
  <c r="T147" i="2"/>
  <c r="R147" i="2"/>
  <c r="P147" i="2"/>
  <c r="BK147" i="2"/>
  <c r="J147" i="2"/>
  <c r="BE147" i="2" s="1"/>
  <c r="BI144" i="2"/>
  <c r="BH144" i="2"/>
  <c r="BG144" i="2"/>
  <c r="BF144" i="2"/>
  <c r="T144" i="2"/>
  <c r="R144" i="2"/>
  <c r="R125" i="2" s="1"/>
  <c r="P144" i="2"/>
  <c r="BK144" i="2"/>
  <c r="J144" i="2"/>
  <c r="BE144" i="2" s="1"/>
  <c r="BI141" i="2"/>
  <c r="BH141" i="2"/>
  <c r="BG141" i="2"/>
  <c r="BF141" i="2"/>
  <c r="T141" i="2"/>
  <c r="R141" i="2"/>
  <c r="P141" i="2"/>
  <c r="BK141" i="2"/>
  <c r="J141" i="2"/>
  <c r="BE141" i="2"/>
  <c r="BI138" i="2"/>
  <c r="BH138" i="2"/>
  <c r="BG138" i="2"/>
  <c r="BF138" i="2"/>
  <c r="T138" i="2"/>
  <c r="R138" i="2"/>
  <c r="P138" i="2"/>
  <c r="BK138" i="2"/>
  <c r="J138" i="2"/>
  <c r="BE138" i="2"/>
  <c r="BI129" i="2"/>
  <c r="BH129" i="2"/>
  <c r="BG129" i="2"/>
  <c r="BF129" i="2"/>
  <c r="T129" i="2"/>
  <c r="R129" i="2"/>
  <c r="P129" i="2"/>
  <c r="BK129" i="2"/>
  <c r="J129" i="2"/>
  <c r="BE129" i="2" s="1"/>
  <c r="BI126" i="2"/>
  <c r="BH126" i="2"/>
  <c r="BG126" i="2"/>
  <c r="BF126" i="2"/>
  <c r="T126" i="2"/>
  <c r="T125" i="2" s="1"/>
  <c r="R126" i="2"/>
  <c r="P126" i="2"/>
  <c r="BK126" i="2"/>
  <c r="J126" i="2"/>
  <c r="BE126" i="2"/>
  <c r="F117" i="2"/>
  <c r="E115" i="2"/>
  <c r="F89" i="2"/>
  <c r="E87" i="2"/>
  <c r="J24" i="2"/>
  <c r="E24" i="2"/>
  <c r="J120" i="2"/>
  <c r="J92" i="2"/>
  <c r="J23" i="2"/>
  <c r="J21" i="2"/>
  <c r="E21" i="2"/>
  <c r="J20" i="2"/>
  <c r="J18" i="2"/>
  <c r="E18" i="2"/>
  <c r="F92" i="2" s="1"/>
  <c r="F120" i="2"/>
  <c r="J17" i="2"/>
  <c r="J15" i="2"/>
  <c r="E15" i="2"/>
  <c r="F119" i="2"/>
  <c r="F91" i="2"/>
  <c r="J14" i="2"/>
  <c r="J12" i="2"/>
  <c r="J117" i="2" s="1"/>
  <c r="J89" i="2"/>
  <c r="E7" i="2"/>
  <c r="E113" i="2" s="1"/>
  <c r="E85" i="2"/>
  <c r="AS94" i="1"/>
  <c r="L90" i="1"/>
  <c r="AM90" i="1"/>
  <c r="AM89" i="1"/>
  <c r="L89" i="1"/>
  <c r="AM87" i="1"/>
  <c r="L87" i="1"/>
  <c r="L85" i="1"/>
  <c r="L84" i="1"/>
  <c r="F33" i="5" l="1"/>
  <c r="AZ98" i="1" s="1"/>
  <c r="R124" i="3"/>
  <c r="R123" i="3" s="1"/>
  <c r="R123" i="4"/>
  <c r="R122" i="4" s="1"/>
  <c r="J119" i="2"/>
  <c r="J91" i="2"/>
  <c r="BK125" i="2"/>
  <c r="F36" i="2"/>
  <c r="BC95" i="1" s="1"/>
  <c r="F34" i="2"/>
  <c r="BA95" i="1" s="1"/>
  <c r="BK125" i="3"/>
  <c r="F36" i="3"/>
  <c r="BC96" i="1" s="1"/>
  <c r="F34" i="3"/>
  <c r="BA96" i="1" s="1"/>
  <c r="T229" i="4"/>
  <c r="T123" i="4" s="1"/>
  <c r="T122" i="4" s="1"/>
  <c r="P225" i="5"/>
  <c r="P124" i="5" s="1"/>
  <c r="P123" i="5" s="1"/>
  <c r="AU98" i="1" s="1"/>
  <c r="J33" i="6"/>
  <c r="AV99" i="1" s="1"/>
  <c r="F33" i="6"/>
  <c r="AZ99" i="1" s="1"/>
  <c r="J34" i="2"/>
  <c r="AW95" i="1" s="1"/>
  <c r="T193" i="2"/>
  <c r="T124" i="2" s="1"/>
  <c r="T123" i="2" s="1"/>
  <c r="R252" i="2"/>
  <c r="J34" i="3"/>
  <c r="AW96" i="1" s="1"/>
  <c r="BK212" i="3"/>
  <c r="J212" i="3" s="1"/>
  <c r="J99" i="3" s="1"/>
  <c r="J33" i="4"/>
  <c r="AV97" i="1" s="1"/>
  <c r="AT97" i="1" s="1"/>
  <c r="P265" i="4"/>
  <c r="P123" i="4" s="1"/>
  <c r="P122" i="4" s="1"/>
  <c r="AU97" i="1" s="1"/>
  <c r="BK123" i="6"/>
  <c r="R216" i="6"/>
  <c r="R122" i="6" s="1"/>
  <c r="R121" i="6" s="1"/>
  <c r="J123" i="7"/>
  <c r="J98" i="7" s="1"/>
  <c r="BK122" i="7"/>
  <c r="F35" i="2"/>
  <c r="BB95" i="1" s="1"/>
  <c r="F35" i="5"/>
  <c r="BB98" i="1" s="1"/>
  <c r="R125" i="5"/>
  <c r="R124" i="5" s="1"/>
  <c r="R123" i="5" s="1"/>
  <c r="F33" i="7"/>
  <c r="AZ100" i="1" s="1"/>
  <c r="F36" i="7"/>
  <c r="BC100" i="1" s="1"/>
  <c r="J33" i="5"/>
  <c r="AV98" i="1" s="1"/>
  <c r="AT98" i="1" s="1"/>
  <c r="R206" i="2"/>
  <c r="R124" i="2" s="1"/>
  <c r="R123" i="2" s="1"/>
  <c r="F35" i="3"/>
  <c r="BB96" i="1" s="1"/>
  <c r="T212" i="3"/>
  <c r="T124" i="3" s="1"/>
  <c r="T123" i="3" s="1"/>
  <c r="F33" i="2"/>
  <c r="AZ95" i="1" s="1"/>
  <c r="J33" i="2"/>
  <c r="AV95" i="1" s="1"/>
  <c r="AT95" i="1" s="1"/>
  <c r="T206" i="2"/>
  <c r="F33" i="3"/>
  <c r="AZ96" i="1" s="1"/>
  <c r="J33" i="3"/>
  <c r="AV96" i="1" s="1"/>
  <c r="AT96" i="1" s="1"/>
  <c r="BK284" i="3"/>
  <c r="J284" i="3" s="1"/>
  <c r="J102" i="3" s="1"/>
  <c r="BK125" i="5"/>
  <c r="F36" i="5"/>
  <c r="BC98" i="1" s="1"/>
  <c r="R123" i="7"/>
  <c r="R122" i="7" s="1"/>
  <c r="R121" i="7" s="1"/>
  <c r="J33" i="8"/>
  <c r="AV101" i="1" s="1"/>
  <c r="AT101" i="1" s="1"/>
  <c r="F33" i="8"/>
  <c r="AZ101" i="1" s="1"/>
  <c r="E113" i="3"/>
  <c r="E85" i="3"/>
  <c r="P125" i="2"/>
  <c r="P206" i="2"/>
  <c r="P125" i="3"/>
  <c r="P234" i="3"/>
  <c r="F118" i="6"/>
  <c r="F92" i="6"/>
  <c r="F37" i="2"/>
  <c r="BD95" i="1" s="1"/>
  <c r="BD94" i="1" s="1"/>
  <c r="W33" i="1" s="1"/>
  <c r="F37" i="3"/>
  <c r="BD96" i="1" s="1"/>
  <c r="BK234" i="3"/>
  <c r="J234" i="3" s="1"/>
  <c r="J100" i="3" s="1"/>
  <c r="F34" i="5"/>
  <c r="BA98" i="1" s="1"/>
  <c r="J34" i="7"/>
  <c r="AW100" i="1" s="1"/>
  <c r="F34" i="7"/>
  <c r="BA100" i="1" s="1"/>
  <c r="F36" i="4"/>
  <c r="BC97" i="1" s="1"/>
  <c r="BK229" i="4"/>
  <c r="J229" i="4" s="1"/>
  <c r="J100" i="4" s="1"/>
  <c r="T123" i="6"/>
  <c r="T122" i="6" s="1"/>
  <c r="T121" i="6" s="1"/>
  <c r="J33" i="7"/>
  <c r="AV100" i="1" s="1"/>
  <c r="AT100" i="1" s="1"/>
  <c r="R219" i="4"/>
  <c r="J34" i="6"/>
  <c r="AW99" i="1" s="1"/>
  <c r="F34" i="6"/>
  <c r="BA99" i="1" s="1"/>
  <c r="P123" i="6"/>
  <c r="P122" i="6" s="1"/>
  <c r="P121" i="6" s="1"/>
  <c r="AU99" i="1" s="1"/>
  <c r="T216" i="6"/>
  <c r="BK225" i="5"/>
  <c r="J225" i="5" s="1"/>
  <c r="J100" i="5" s="1"/>
  <c r="T301" i="5"/>
  <c r="T124" i="5" s="1"/>
  <c r="T123" i="5" s="1"/>
  <c r="P156" i="7"/>
  <c r="P122" i="7" s="1"/>
  <c r="P121" i="7" s="1"/>
  <c r="AU100" i="1" s="1"/>
  <c r="E108" i="8"/>
  <c r="E85" i="8"/>
  <c r="E112" i="4"/>
  <c r="BK124" i="4"/>
  <c r="J34" i="5"/>
  <c r="AW98" i="1" s="1"/>
  <c r="J115" i="6"/>
  <c r="F35" i="6"/>
  <c r="BB99" i="1" s="1"/>
  <c r="J118" i="7"/>
  <c r="R156" i="7"/>
  <c r="J112" i="8"/>
  <c r="J34" i="4"/>
  <c r="AW97" i="1" s="1"/>
  <c r="F34" i="4"/>
  <c r="BA97" i="1" s="1"/>
  <c r="J115" i="7"/>
  <c r="J89" i="7"/>
  <c r="T123" i="7"/>
  <c r="T122" i="7" s="1"/>
  <c r="T121" i="7" s="1"/>
  <c r="BK119" i="8"/>
  <c r="R120" i="8"/>
  <c r="R119" i="8" s="1"/>
  <c r="R118" i="8" s="1"/>
  <c r="BB94" i="1" l="1"/>
  <c r="BK124" i="3"/>
  <c r="J125" i="3"/>
  <c r="J98" i="3" s="1"/>
  <c r="P124" i="3"/>
  <c r="P123" i="3" s="1"/>
  <c r="AU96" i="1" s="1"/>
  <c r="BA94" i="1"/>
  <c r="J122" i="7"/>
  <c r="J97" i="7" s="1"/>
  <c r="BK121" i="7"/>
  <c r="J121" i="7" s="1"/>
  <c r="J123" i="6"/>
  <c r="J98" i="6" s="1"/>
  <c r="BK122" i="6"/>
  <c r="BC94" i="1"/>
  <c r="J124" i="4"/>
  <c r="J98" i="4" s="1"/>
  <c r="BK123" i="4"/>
  <c r="AZ94" i="1"/>
  <c r="J125" i="5"/>
  <c r="J98" i="5" s="1"/>
  <c r="BK124" i="5"/>
  <c r="P124" i="2"/>
  <c r="P123" i="2" s="1"/>
  <c r="AU95" i="1" s="1"/>
  <c r="AU94" i="1" s="1"/>
  <c r="AT99" i="1"/>
  <c r="BK124" i="2"/>
  <c r="J125" i="2"/>
  <c r="J98" i="2" s="1"/>
  <c r="BK118" i="8"/>
  <c r="J118" i="8" s="1"/>
  <c r="J119" i="8"/>
  <c r="J97" i="8" s="1"/>
  <c r="J96" i="7" l="1"/>
  <c r="J30" i="7"/>
  <c r="AV94" i="1"/>
  <c r="W29" i="1"/>
  <c r="BK122" i="4"/>
  <c r="J122" i="4" s="1"/>
  <c r="J123" i="4"/>
  <c r="J97" i="4" s="1"/>
  <c r="BK123" i="5"/>
  <c r="J123" i="5" s="1"/>
  <c r="J124" i="5"/>
  <c r="J97" i="5" s="1"/>
  <c r="W30" i="1"/>
  <c r="AW94" i="1"/>
  <c r="AK30" i="1" s="1"/>
  <c r="J96" i="8"/>
  <c r="J30" i="8"/>
  <c r="J124" i="2"/>
  <c r="J97" i="2" s="1"/>
  <c r="BK123" i="2"/>
  <c r="J123" i="2" s="1"/>
  <c r="W32" i="1"/>
  <c r="AY94" i="1"/>
  <c r="J124" i="3"/>
  <c r="J97" i="3" s="1"/>
  <c r="BK123" i="3"/>
  <c r="J123" i="3" s="1"/>
  <c r="J122" i="6"/>
  <c r="J97" i="6" s="1"/>
  <c r="BK121" i="6"/>
  <c r="J121" i="6" s="1"/>
  <c r="W31" i="1"/>
  <c r="AX94" i="1"/>
  <c r="J96" i="5" l="1"/>
  <c r="J30" i="5"/>
  <c r="AK29" i="1"/>
  <c r="AT94" i="1"/>
  <c r="J96" i="2"/>
  <c r="J30" i="2"/>
  <c r="J96" i="4"/>
  <c r="J30" i="4"/>
  <c r="J96" i="6"/>
  <c r="J30" i="6"/>
  <c r="AG101" i="1"/>
  <c r="AN101" i="1" s="1"/>
  <c r="J39" i="8"/>
  <c r="J96" i="3"/>
  <c r="J30" i="3"/>
  <c r="AG100" i="1"/>
  <c r="AN100" i="1" s="1"/>
  <c r="J39" i="7"/>
  <c r="AG97" i="1" l="1"/>
  <c r="AN97" i="1" s="1"/>
  <c r="J39" i="4"/>
  <c r="J39" i="2"/>
  <c r="AG95" i="1"/>
  <c r="AG98" i="1"/>
  <c r="AN98" i="1" s="1"/>
  <c r="J39" i="5"/>
  <c r="AG96" i="1"/>
  <c r="AN96" i="1" s="1"/>
  <c r="J39" i="3"/>
  <c r="AG99" i="1"/>
  <c r="AN99" i="1" s="1"/>
  <c r="J39" i="6"/>
  <c r="AG94" i="1" l="1"/>
  <c r="AN95" i="1"/>
  <c r="AN94" i="1" l="1"/>
  <c r="AK26" i="1"/>
  <c r="AK35" i="1" s="1"/>
</calcChain>
</file>

<file path=xl/sharedStrings.xml><?xml version="1.0" encoding="utf-8"?>
<sst xmlns="http://schemas.openxmlformats.org/spreadsheetml/2006/main" count="11134" uniqueCount="1331">
  <si>
    <t>Export Komplet</t>
  </si>
  <si>
    <t/>
  </si>
  <si>
    <t>2.0</t>
  </si>
  <si>
    <t>False</t>
  </si>
  <si>
    <t>{d840bcbd-b87a-4c29-94e0-f0c8085ca07f}</t>
  </si>
  <si>
    <t>&gt;&gt;  skryté sloupce  &lt;&lt;</t>
  </si>
  <si>
    <t>0,01</t>
  </si>
  <si>
    <t>21</t>
  </si>
  <si>
    <t>15</t>
  </si>
  <si>
    <t>REKAPITULACE STAVBY</t>
  </si>
  <si>
    <t>v ---  níže se nacházejí doplnkové a pomocné údaje k sestavám  --- v</t>
  </si>
  <si>
    <t>Návod na vyplnění</t>
  </si>
  <si>
    <t>0,001</t>
  </si>
  <si>
    <t>Kód:</t>
  </si>
  <si>
    <t>21163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</si>
  <si>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</si>
  <si>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</si>
  <si>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Horažďovice ZTV 31/4</t>
  </si>
  <si>
    <t>KSO:</t>
  </si>
  <si>
    <t>CC-CZ:</t>
  </si>
  <si>
    <t>Místo:</t>
  </si>
  <si>
    <t xml:space="preserve"> </t>
  </si>
  <si>
    <t>Datum:</t>
  </si>
  <si>
    <t>2. 7. 2019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</si>
  <si>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</si>
  <si>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</si>
  <si>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</si>
  <si>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</si>
  <si>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</si>
  <si>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</si>
  <si>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</si>
  <si>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</si>
  <si>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</si>
  <si>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</si>
  <si>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</si>
  <si>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</si>
  <si>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</si>
  <si>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</si>
  <si>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</si>
  <si>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</si>
  <si>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</si>
  <si>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</si>
  <si>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</si>
  <si>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</si>
  <si>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</si>
  <si>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</si>
  <si>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</si>
  <si>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</si>
  <si>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</si>
  <si>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</si>
  <si>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</si>
  <si>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</si>
  <si>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</si>
  <si>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</si>
  <si>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</si>
  <si>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</si>
  <si>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</si>
  <si>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</si>
  <si>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</si>
  <si>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</si>
  <si>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</si>
  <si>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</si>
  <si>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</si>
  <si>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</si>
  <si>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</si>
  <si>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</si>
  <si>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</si>
  <si>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</si>
  <si>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</si>
  <si>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</si>
  <si>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</si>
  <si>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</si>
  <si>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</si>
  <si>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</si>
  <si>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</si>
  <si>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</si>
  <si>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</si>
  <si>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</si>
  <si>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110</t>
  </si>
  <si>
    <t>Komunikace</t>
  </si>
  <si>
    <t>STA</t>
  </si>
  <si>
    <t>1</t>
  </si>
  <si>
    <t>{6ea21daa-afdb-4db4-a931-2cb6111c108f}</t>
  </si>
  <si>
    <t>2</t>
  </si>
  <si>
    <t>SO 310</t>
  </si>
  <si>
    <t>Jednotná kanalizace, stoka A-8.1 - OZ Za tržištěm</t>
  </si>
  <si>
    <t>{d7d0a18c-6961-488c-874e-b923117ce5f9}</t>
  </si>
  <si>
    <t>827</t>
  </si>
  <si>
    <t>SO 311</t>
  </si>
  <si>
    <t>Kanalizační přípojky</t>
  </si>
  <si>
    <t>{81e2997b-b2ae-4cf5-85f6-c31382454298}</t>
  </si>
  <si>
    <t>SO 320</t>
  </si>
  <si>
    <t>Vodovodní řady 3.1 + 3.2 - OZ Za tržištěm</t>
  </si>
  <si>
    <t>{16ee4c85-5add-446f-9998-714a86ffec7b}</t>
  </si>
  <si>
    <t>SO 321</t>
  </si>
  <si>
    <t>Vodovodní přípojky</t>
  </si>
  <si>
    <t>{9eae0f95-9d3e-402c-914f-0ae6d1c43543}</t>
  </si>
  <si>
    <t>SO 330</t>
  </si>
  <si>
    <t>Odvodnění komunikace</t>
  </si>
  <si>
    <t>{edcb8898-f5bd-4e9a-a81b-993e39a42273}</t>
  </si>
  <si>
    <t>VRN</t>
  </si>
  <si>
    <t>{9e1b3b88-8a2f-44ee-8407-9da227d4ac10}</t>
  </si>
  <si>
    <t>KRYCÍ LIST SOUPISU PRACÍ</t>
  </si>
  <si>
    <t>Objekt:</t>
  </si>
  <si>
    <t>SO 110 - Komunikace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</si>
  <si>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</si>
  <si>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</si>
  <si>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</si>
  <si>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</si>
  <si>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</si>
  <si>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</si>
  <si>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</si>
  <si>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</si>
  <si>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</si>
  <si>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</si>
  <si>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9 - Ostatní konstrukce a práce, bourání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</si>
  <si>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</si>
  <si>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</si>
  <si>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</si>
  <si>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</si>
  <si>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</si>
  <si>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</si>
  <si>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</si>
  <si>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</si>
  <si>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</si>
  <si>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</si>
  <si>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</si>
  <si>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</si>
  <si>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</si>
  <si>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</si>
  <si>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</si>
  <si>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</si>
  <si>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</si>
  <si>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</si>
  <si>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</si>
  <si>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</si>
  <si>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</si>
  <si>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</si>
  <si>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2018 02</t>
  </si>
  <si>
    <t>4</t>
  </si>
  <si>
    <t>1148485287</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</si>
  <si>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</si>
  <si>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</si>
  <si>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</si>
  <si>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(338+29+27+10+145+44,1+16,4+3,15)*0,1</t>
  </si>
  <si>
    <t>122301102</t>
  </si>
  <si>
    <t>Odkopávky a prokopávky nezapažené  s přehozením výkopku na vzdálenost do 3 m nebo s naložením na dopravní prostředek v hornině tř. 4 přes 100 do 1 000 m3</t>
  </si>
  <si>
    <t>-502344810</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</si>
  <si>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</si>
  <si>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 pro konstrukci vozovka" 338*0,47</t>
  </si>
  <si>
    <t>"Odkop pro konstrukci parkoviště" 29*0,47</t>
  </si>
  <si>
    <t>"Odkop pro konstrukci vjezd" 27*0,26</t>
  </si>
  <si>
    <t>"Odkop pro konstrukci Varovný pás" 10*0,26</t>
  </si>
  <si>
    <t>"Odkop pro obruby" 147*0,3*0,47+164*0,1*0,47+21*0,15*0,26</t>
  </si>
  <si>
    <t>"Sanace - poze se souhlasem TDI" (338+29)*0,5</t>
  </si>
  <si>
    <t>Součet</t>
  </si>
  <si>
    <t>3</t>
  </si>
  <si>
    <t>122301109</t>
  </si>
  <si>
    <t>Odkopávky a prokopávky nezapažené  s přehozením výkopku na vzdálenost do 3 m nebo s naložením na dopravní prostředek v hornině tř. 4 Příplatek k cenám za lepivost horniny tř. 4</t>
  </si>
  <si>
    <t>-441390432</t>
  </si>
  <si>
    <t>394,864*0,5</t>
  </si>
  <si>
    <t>132301102</t>
  </si>
  <si>
    <t>Hloubení zapažených i nezapažených rýh šířky do 600 mm  s urovnáním dna do předepsaného profilu a spádu v hornině tř. 4 přes 100 m3</t>
  </si>
  <si>
    <t>-1862140240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</si>
  <si>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</si>
  <si>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"Rýha trativod" 60*0,4*0,5</t>
  </si>
  <si>
    <t>5</t>
  </si>
  <si>
    <t>132301109</t>
  </si>
  <si>
    <t>Hloubení zapažených i nezapažených rýh šířky do 600 mm  s urovnáním dna do předepsaného profilu a spádu v hornině tř. 4 Příplatek k cenám za lepivost horniny tř. 4</t>
  </si>
  <si>
    <t>424398386</t>
  </si>
  <si>
    <t>12*0,5</t>
  </si>
  <si>
    <t>6</t>
  </si>
  <si>
    <t>162301101</t>
  </si>
  <si>
    <t>Vodorovné přemístění výkopku nebo sypaniny po suchu  na obvyklém dopravním prostředku, bez naložení výkopku, avšak se složením bez rozhrnutí z horniny tř. 1 až 4 na vzdálenost přes 50 do 500 m</t>
  </si>
  <si>
    <t>-353599975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</si>
  <si>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</si>
  <si>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"Ornice pro zpětné rozprostření" 145*0,1</t>
  </si>
  <si>
    <t>7</t>
  </si>
  <si>
    <t>162701105</t>
  </si>
  <si>
    <t>Vodorovné přemístění výkopku nebo sypaniny po suchu  na obvyklém dopravním prostředku, bez naložení výkopku, avšak se složením bez rozhrnutí z horniny tř. 1 až 4 na vzdálenost přes 9 000 do 10 000 m</t>
  </si>
  <si>
    <t>1393637480</t>
  </si>
  <si>
    <t>"Odkopávky, rýhy" 394,864+12</t>
  </si>
  <si>
    <t>"Zbývající ornice" 61,265-14,5</t>
  </si>
  <si>
    <t>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</si>
  <si>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</si>
  <si>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</si>
  <si>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217695142</t>
  </si>
  <si>
    <t>453,629*10</t>
  </si>
  <si>
    <t>9</t>
  </si>
  <si>
    <t>167101101</t>
  </si>
  <si>
    <t>Nakládání, skládání a překládání neulehlého výkopku nebo sypaniny  nakládání, množství do 100 m3, z hornin tř. 1 až 4</t>
  </si>
  <si>
    <t>-1875168134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</si>
  <si>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</si>
  <si>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10</t>
  </si>
  <si>
    <t>171101111</t>
  </si>
  <si>
    <t>Uložení sypaniny do násypů  s rozprostřením sypaniny ve vrstvách a s hrubým urovnáním zhutněných s uzavřením povrchu násypu z hornin nesoudržných sypkých s relativní ulehlostí I(d) 0,9 nebo v aktivní zóně</t>
  </si>
  <si>
    <t>1204871790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</si>
  <si>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</si>
  <si>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"Sanace" (338+29)*0,6</t>
  </si>
  <si>
    <t>11</t>
  </si>
  <si>
    <t>M</t>
  </si>
  <si>
    <t>583442300</t>
  </si>
  <si>
    <t>štěrkodrť frakce 0/125 třída B</t>
  </si>
  <si>
    <t>t</t>
  </si>
  <si>
    <t>1201583042</t>
  </si>
  <si>
    <t>220,2*1,9</t>
  </si>
  <si>
    <t>12</t>
  </si>
  <si>
    <t>171201201</t>
  </si>
  <si>
    <t>Uložení sypaniny  na skládky</t>
  </si>
  <si>
    <t>-529258035</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</si>
  <si>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</si>
  <si>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13</t>
  </si>
  <si>
    <t>171201211</t>
  </si>
  <si>
    <t>Poplatek za uložení stavebního odpadu na skládce (skládkovné) zeminy a kameniva zatříděného do Katalogu odpadů pod kódem 170 504</t>
  </si>
  <si>
    <t>-1483437115</t>
  </si>
  <si>
    <t xml:space="preserve">Poznámka k souboru cen:_x000D_
1. Ceny uvedené v souboru cen lze po dohodě upravit podle místních podmínek. </t>
  </si>
  <si>
    <t>453,629*1,9</t>
  </si>
  <si>
    <t>14</t>
  </si>
  <si>
    <t>181301111</t>
  </si>
  <si>
    <t>Rozprostření a urovnání ornice v rovině nebo ve svahu sklonu do 1:5 při souvislé ploše přes 500 m2, tl. vrstvy do 100 mm</t>
  </si>
  <si>
    <t>m2</t>
  </si>
  <si>
    <t>-512136422</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</si>
  <si>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</si>
  <si>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22+32+20+11+60</t>
  </si>
  <si>
    <t>181411131</t>
  </si>
  <si>
    <t>Založení trávníku na půdě předem připravené plochy do 1000 m2 výsevem včetně utažení parkového v rovině nebo na svahu do 1:5</t>
  </si>
  <si>
    <t>-1461005663</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</si>
  <si>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</si>
  <si>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16</t>
  </si>
  <si>
    <t>005724100</t>
  </si>
  <si>
    <t>osivo směs travní parková</t>
  </si>
  <si>
    <t>kg</t>
  </si>
  <si>
    <t>-1883569576</t>
  </si>
  <si>
    <t>145*0,0125</t>
  </si>
  <si>
    <t>17</t>
  </si>
  <si>
    <t>181951101</t>
  </si>
  <si>
    <t>Úprava pláně vyrovnáním výškových rozdílů  v hornině tř. 1 až 4 bez zhutnění</t>
  </si>
  <si>
    <t>1200024455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</si>
  <si>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</si>
  <si>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18</t>
  </si>
  <si>
    <t>181951102</t>
  </si>
  <si>
    <t>Úprava pláně vyrovnáním výškových rozdílů  v hornině tř. 1 až 4 se zhutněním</t>
  </si>
  <si>
    <t>1214700654</t>
  </si>
  <si>
    <t>"Vozovka" 338</t>
  </si>
  <si>
    <t>"Parkoviště" 29</t>
  </si>
  <si>
    <t>"Vjezd" 27</t>
  </si>
  <si>
    <t>"Varovný pás" 10</t>
  </si>
  <si>
    <t>"V místě obrub" 44,1+16,4+3,15</t>
  </si>
  <si>
    <t>Zakládání</t>
  </si>
  <si>
    <t>19</t>
  </si>
  <si>
    <t>211971110</t>
  </si>
  <si>
    <t>Zřízení opláštění výplně z geotextilie odvodňovacích žeber nebo trativodů  v rýze nebo zářezu se stěnami šikmými o sklonu do 1:2</t>
  </si>
  <si>
    <t>-692713906</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</si>
  <si>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</si>
  <si>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60*2</t>
  </si>
  <si>
    <t>20</t>
  </si>
  <si>
    <t>693111990</t>
  </si>
  <si>
    <t>geotextilie netkaná PES+PP 300g/m2</t>
  </si>
  <si>
    <t>1366217735</t>
  </si>
  <si>
    <t>120</t>
  </si>
  <si>
    <t>212755218</t>
  </si>
  <si>
    <t>Trativody bez lože z drenážních trubek  plastových flexibilních D 200 mm</t>
  </si>
  <si>
    <t>m</t>
  </si>
  <si>
    <t>-1572714286</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</si>
  <si>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</si>
  <si>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60</t>
  </si>
  <si>
    <t>Vodorovné konstrukce</t>
  </si>
  <si>
    <t>22</t>
  </si>
  <si>
    <t>457532111</t>
  </si>
  <si>
    <t>Filtrační vrstvy jakékoliv tloušťky a sklonu  z hrubého drceného kameniva se zhutněním do 10 pojezdů/m3, frakce od 4-8 do 22-32 mm</t>
  </si>
  <si>
    <t>1459557575</t>
  </si>
  <si>
    <t xml:space="preserve">Poznámka k souboru cen:_x000D_
1. Ceny jsou určeny při jakémkoliv množství filtračních vrstev. 2. Ceny neplatí, je-li předepsáno mísení více frakcí kameniva v jedné vrstvě; tyto práce se oceňují individuálně. 3. V cenách jsou započteny i náklady na: a) průměrné množství kameniva zatlačeného do podloží, b) urovnání líce vrstvy. 4. Objem se stanoví v m3 filtrační vrstvy. 5. Příplatek k cenám je určen pro položky -1111 až -2111. </t>
  </si>
  <si>
    <t>"Filtrační vrstva trativod" 60*0,5*0,4</t>
  </si>
  <si>
    <t>Komunikace pozemní</t>
  </si>
  <si>
    <t>23</t>
  </si>
  <si>
    <t>564851111</t>
  </si>
  <si>
    <t>Podklad ze štěrkodrti ŠD  s rozprostřením a zhutněním, po zhutnění tl. 150 mm</t>
  </si>
  <si>
    <t>-1472990650</t>
  </si>
  <si>
    <t>"V místě brub" 147*0,3+164*0,1</t>
  </si>
  <si>
    <t>24</t>
  </si>
  <si>
    <t>564861111</t>
  </si>
  <si>
    <t>Podklad ze štěrkodrti ŠD  s rozprostřením a zhutněním, po zhutnění tl. 200 mm</t>
  </si>
  <si>
    <t>-611698083</t>
  </si>
  <si>
    <t>"Parkovací stání" 29</t>
  </si>
  <si>
    <t>25</t>
  </si>
  <si>
    <t>564952112</t>
  </si>
  <si>
    <t>Podklad z mechanicky zpevněného kameniva MZK (minerální beton)  s rozprostřením a s hutněním, po zhutnění tl. 160 mm</t>
  </si>
  <si>
    <t>344523619</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</si>
  <si>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</si>
  <si>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26</t>
  </si>
  <si>
    <t>564952113</t>
  </si>
  <si>
    <t>Podklad z mechanicky zpevněného kameniva MZK (minerální beton)  s rozprostřením a s hutněním, po zhutnění tl. 170 mm</t>
  </si>
  <si>
    <t>-1660232450</t>
  </si>
  <si>
    <t>27</t>
  </si>
  <si>
    <t>565136121</t>
  </si>
  <si>
    <t>Asfaltový beton vrstva podkladní ACP 22 (obalované kamenivo hrubozrnné - OKH)  s rozprostřením a zhutněním v pruhu šířky přes 3 m, po zhutnění tl. 50 mm</t>
  </si>
  <si>
    <t>439834544</t>
  </si>
  <si>
    <t xml:space="preserve">Poznámka k souboru cen:_x000D_
1. ČSN EN 13108-1 připouští pro ACP 22 pouze tl. 60 až 100 mm. </t>
  </si>
  <si>
    <t>28</t>
  </si>
  <si>
    <t>573231106</t>
  </si>
  <si>
    <t>Postřik spojovací PS bez posypu kamenivem ze silniční emulze, v množství 0,30 kg/m2</t>
  </si>
  <si>
    <t>1709605408</t>
  </si>
  <si>
    <t>"Vozovka" 338*2</t>
  </si>
  <si>
    <t>29</t>
  </si>
  <si>
    <t>573231108</t>
  </si>
  <si>
    <t>Postřik spojovací PS bez posypu kamenivem ze silniční emulze, v množství 0,50 kg/m2</t>
  </si>
  <si>
    <t>-790223467</t>
  </si>
  <si>
    <t>30</t>
  </si>
  <si>
    <t>577134121</t>
  </si>
  <si>
    <t>Asfaltový beton vrstva obrusná ACO 11 (ABS)  s rozprostřením a se zhutněním z nemodifikovaného asfaltu v pruhu šířky přes 3 m tř. I, po zhutnění tl. 40 mm</t>
  </si>
  <si>
    <t>-721079385</t>
  </si>
  <si>
    <t xml:space="preserve">Poznámka k souboru cen:_x000D_
1. ČSN EN 13108-1 připouští pro ACO 11 pouze tl. 35 až 50 mm. </t>
  </si>
  <si>
    <t>31</t>
  </si>
  <si>
    <t>577156121</t>
  </si>
  <si>
    <t>Asfaltový beton vrstva ložní ACL 22 (ABVH)  s rozprostřením a zhutněním z nemodifikovaného asfaltu v pruhu šířky přes 3 m, po zhutnění tl. 60 mm</t>
  </si>
  <si>
    <t>1632310403</t>
  </si>
  <si>
    <t xml:space="preserve">Poznámka k souboru cen:_x000D_
1. ČSN EN 13108-1 připouští pro ACL 22 pouze tl. 60 až 90 mm. </t>
  </si>
  <si>
    <t>32</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</si>
  <si>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</si>
  <si>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</si>
  <si>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-1175516089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</si>
  <si>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</si>
  <si>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"Vjezd" 27+10</t>
  </si>
  <si>
    <t>33</t>
  </si>
  <si>
    <t>59245213.DTN</t>
  </si>
  <si>
    <t>dlažba zámková IČKO přírodní 19,6x16,1x8 cm</t>
  </si>
  <si>
    <t>-2106821619</t>
  </si>
  <si>
    <t>34</t>
  </si>
  <si>
    <t>59245006.BET</t>
  </si>
  <si>
    <t>dlažba pro nevidomé 20 x 10 x 6 cm barevná</t>
  </si>
  <si>
    <t>-2044920556</t>
  </si>
  <si>
    <t>Ostatní konstrukce a práce, bourání</t>
  </si>
  <si>
    <t>35</t>
  </si>
  <si>
    <t>914111111</t>
  </si>
  <si>
    <t>Montáž svislé dopravní značky základní  velikosti do 1 m2 objímkami na sloupky nebo konzoly</t>
  </si>
  <si>
    <t>kus</t>
  </si>
  <si>
    <t>-655201399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</si>
  <si>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</si>
  <si>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"IZS5a" 1</t>
  </si>
  <si>
    <t>"IZS5b" 1</t>
  </si>
  <si>
    <t>36</t>
  </si>
  <si>
    <t>404440000R</t>
  </si>
  <si>
    <t>Značka dopravní svislá výstražná FeZn</t>
  </si>
  <si>
    <t>ks</t>
  </si>
  <si>
    <t>-806180359</t>
  </si>
  <si>
    <t>37</t>
  </si>
  <si>
    <t>914511112</t>
  </si>
  <si>
    <t>Montáž sloupku dopravních značek  délky do 3,5 m do hliníkové patky</t>
  </si>
  <si>
    <t>-538423720</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</si>
  <si>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</si>
  <si>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38</t>
  </si>
  <si>
    <t>404452400</t>
  </si>
  <si>
    <t>patka hliníková pro sloupek D 60 mm</t>
  </si>
  <si>
    <t>-98221137</t>
  </si>
  <si>
    <t>39</t>
  </si>
  <si>
    <t>404452530</t>
  </si>
  <si>
    <t>víčko plastové na sloupek D 60mm</t>
  </si>
  <si>
    <t>-1844747557</t>
  </si>
  <si>
    <t>40</t>
  </si>
  <si>
    <t>404452560</t>
  </si>
  <si>
    <t>svorka upínací na sloupek dopravní značky D 60mm</t>
  </si>
  <si>
    <t>1545749987</t>
  </si>
  <si>
    <t>41</t>
  </si>
  <si>
    <t>404452250</t>
  </si>
  <si>
    <t>sloupek Zn pro dopravní značku D 60mm v 3,5m</t>
  </si>
  <si>
    <t>270652949</t>
  </si>
  <si>
    <t>42</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</si>
  <si>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</si>
  <si>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</si>
  <si>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171362468</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</si>
  <si>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</si>
  <si>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147+17</t>
  </si>
  <si>
    <t>43</t>
  </si>
  <si>
    <t>59245020.BET1</t>
  </si>
  <si>
    <t>dlažba 20 x 10 x 8 cm přírodní</t>
  </si>
  <si>
    <t>1336290332</t>
  </si>
  <si>
    <t>164*0,1</t>
  </si>
  <si>
    <t>44</t>
  </si>
  <si>
    <t>916131213</t>
  </si>
  <si>
    <t>Osazení silničního obrubníku betonového se zřízením lože, s vyplněním a zatřením spár cementovou maltou stojatého s boční opěrou z betonu prostého, do lože z betonu prostého</t>
  </si>
  <si>
    <t>1321360333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</si>
  <si>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</si>
  <si>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147</t>
  </si>
  <si>
    <t>45</t>
  </si>
  <si>
    <t>592174680</t>
  </si>
  <si>
    <t>obrubník betonový silniční nájezdový vibrolisovaný 100x15x15 cm</t>
  </si>
  <si>
    <t>CS ÚRS 2017 02</t>
  </si>
  <si>
    <t>-1971000688</t>
  </si>
  <si>
    <t>7+6+6-6</t>
  </si>
  <si>
    <t>46</t>
  </si>
  <si>
    <t>592174690</t>
  </si>
  <si>
    <t>obrubník betonový silniční přechodový L + P vibrolisovaný 100x15x15-25 cm</t>
  </si>
  <si>
    <t>1404299958</t>
  </si>
  <si>
    <t>3*2</t>
  </si>
  <si>
    <t>47</t>
  </si>
  <si>
    <t>59217023</t>
  </si>
  <si>
    <t>obrubník betonový chodníkový 100x15x25cm</t>
  </si>
  <si>
    <t>-2090530768</t>
  </si>
  <si>
    <t>147-13-6</t>
  </si>
  <si>
    <t>48</t>
  </si>
  <si>
    <t>916231213</t>
  </si>
  <si>
    <t>Osazení chodníkového obrubníku betonového se zřízením lože, s vyplněním a zatřením spár cementovou maltou stojatého s boční opěrou z betonu prostého, do lože z betonu prostého</t>
  </si>
  <si>
    <t>-848918097</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</si>
  <si>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</si>
  <si>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49</t>
  </si>
  <si>
    <t>59217008.BTB</t>
  </si>
  <si>
    <t>obrubník betonový parkový 100 x 8 x 20 cm šedý</t>
  </si>
  <si>
    <t>-105948692</t>
  </si>
  <si>
    <t>998</t>
  </si>
  <si>
    <t>Přesun hmot</t>
  </si>
  <si>
    <t>50</t>
  </si>
  <si>
    <t>998225111</t>
  </si>
  <si>
    <t>Přesun hmot pro komunikace s krytem z kameniva, monolitickým betonovým nebo živičným  dopravní vzdálenost do 200 m jakékoliv délky objektu</t>
  </si>
  <si>
    <t>-1292751951</t>
  </si>
  <si>
    <t xml:space="preserve">Poznámka k souboru cen:_x000D_
1. Ceny lze použít i pro plochy letišť s krytem monolitickým betonovým nebo živičným. </t>
  </si>
  <si>
    <t>SO 310 - Jednotná kanalizace, stoka A-8.1 - OZ Za tržištěm</t>
  </si>
  <si>
    <t>Horažďovice</t>
  </si>
  <si>
    <t>00255513</t>
  </si>
  <si>
    <t>Město Horaždovice</t>
  </si>
  <si>
    <t>Ing. Zdeněk Bláha</t>
  </si>
  <si>
    <t xml:space="preserve">    8 - Trubní vedení</t>
  </si>
  <si>
    <t xml:space="preserve">    997 - Přesun sutě</t>
  </si>
  <si>
    <t>113107165</t>
  </si>
  <si>
    <t>Odstranění podkladů nebo krytů strojně plochy jednotlivě přes 50 m2 do 200 m2 s přemístěním hmot na skládku na vzdálenost do 20 m nebo s naložením na dopravní prostředek z kameniva hrubého drceného, o tl. vrstvy přes 400 do 500 mm</t>
  </si>
  <si>
    <t>CS ÚRS 2019 01</t>
  </si>
  <si>
    <t>-1079662067</t>
  </si>
  <si>
    <t>"úsek 0,000.00 - 0,004.50 km"4,5*1,1</t>
  </si>
  <si>
    <t>113107183</t>
  </si>
  <si>
    <t>Odstranění podkladů nebo krytů strojně plochy jednotlivě přes 50 m2 do 200 m2 s přemístěním hmot na skládku na vzdálenost do 20 m nebo s naložením na dopravní prostředek živičných, o tl. vrstvy přes 100 do 150 mm</t>
  </si>
  <si>
    <t>-1234860605</t>
  </si>
  <si>
    <t>115101201</t>
  </si>
  <si>
    <t>Čerpání vody na dopravní výšku do 10 m s uvažovaným průměrným přítokem do 500 l/min</t>
  </si>
  <si>
    <t>hod</t>
  </si>
  <si>
    <t>522831101</t>
  </si>
  <si>
    <t>80*8,0</t>
  </si>
  <si>
    <t>115101301</t>
  </si>
  <si>
    <t>Pohotovost záložní čerpací soupravy pro dopravní výšku do 10 m s uvažovaným průměrným přítokem do 500 l/min</t>
  </si>
  <si>
    <t>den</t>
  </si>
  <si>
    <t>1742947604</t>
  </si>
  <si>
    <t>80</t>
  </si>
  <si>
    <t>119003223</t>
  </si>
  <si>
    <t>Pomocné konstrukce při zabezpečení výkopu svislé ocelové mobilní oplocení, výšky do 2,2 m panely vyplněné profilovaným plechem zřízení</t>
  </si>
  <si>
    <t>1901594602</t>
  </si>
  <si>
    <t>"přesun vždy po úsecích v místě konání prací"6,0*2+2,0*2</t>
  </si>
  <si>
    <t>119003224</t>
  </si>
  <si>
    <t>Pomocné konstrukce při zabezpečení výkopu svislé ocelové mobilní oplocení, výšky do 2,2 m panely vyplněné profilovaným plechem odstranění</t>
  </si>
  <si>
    <t>-152634357</t>
  </si>
  <si>
    <t>16,0</t>
  </si>
  <si>
    <t>119004111</t>
  </si>
  <si>
    <t>Pomocné konstrukce při zabezpečení výkopu bezpečný vstup nebo výstup žebříkem zřízení</t>
  </si>
  <si>
    <t>-913480164</t>
  </si>
  <si>
    <t>8,0*2,9</t>
  </si>
  <si>
    <t>119004112</t>
  </si>
  <si>
    <t>Pomocné konstrukce při zabezpečení výkopu bezpečný vstup nebo výstup žebříkem odstranění</t>
  </si>
  <si>
    <t>1769239385</t>
  </si>
  <si>
    <t>132201202</t>
  </si>
  <si>
    <t>Hloubení zapažených i nezapažených rýh šířky přes 600 do 2 000 mm  s urovnáním dna do předepsaného profilu a spádu v hornině tř. 3 přes 100 do 1 000 m3</t>
  </si>
  <si>
    <t>-2053116720</t>
  </si>
  <si>
    <t>"stoka A-8.1 DN 250, š.r. 1,05 m"</t>
  </si>
  <si>
    <t>"st. 0,000.00 - 0,004.50 km, pr.hl. 2,05m, š.r. 1,05m"4,5*2,09*1,1</t>
  </si>
  <si>
    <t>"0,004.50 - 0,008.60 km, pr. hl. 2,82m"4,1*2,82*1,05</t>
  </si>
  <si>
    <t>"0,008.60 - 0,035.30 km, pr.hl. 3,27m"26,7*3,27*1,05</t>
  </si>
  <si>
    <t>"0,035.30 - 0,049.00 km, pr.hl. 2,63m"13,7*2,63*1,05</t>
  </si>
  <si>
    <t>"0,049.00 - 0,098.15 km, pr.hl. 2,42m"49,15*2,42*1,05</t>
  </si>
  <si>
    <t>"0,098.15 - 0,128.95 km, pr.hl. 2,47m"30,15*2,47*1,05</t>
  </si>
  <si>
    <t>"0,128.95 - 0,160.55 km, pr.hl. 2,50m"31,6*2,5*1,05</t>
  </si>
  <si>
    <t>Mezisoučet</t>
  </si>
  <si>
    <t>"rozšíření pro šachty"</t>
  </si>
  <si>
    <t>"Š01"2,45*(2,1*2,1-1,1*1,1)</t>
  </si>
  <si>
    <t>"Š02"2,4*(2,1*2,1-1,1*1,1)</t>
  </si>
  <si>
    <t>"Š03"2,55*(2,1*2,1-1,1*1,1)</t>
  </si>
  <si>
    <t>"Š04"2,45*(2,1*2,1-1,1*1,1)</t>
  </si>
  <si>
    <t>"prohloubení pro šachty"</t>
  </si>
  <si>
    <t>"Š01-Š04"2,1*2,1*0,25*4</t>
  </si>
  <si>
    <t>"horská vpust"</t>
  </si>
  <si>
    <t>1,5*2,6*1,63</t>
  </si>
  <si>
    <t>480,3/2</t>
  </si>
  <si>
    <t>132301202</t>
  </si>
  <si>
    <t>Hloubení zapažených i nezapažených rýh šířky přes 600 do 2 000 mm  s urovnáním dna do předepsaného profilu a spádu v hornině tř. 4 přes 100 do 1 000 m3</t>
  </si>
  <si>
    <t>1275614078</t>
  </si>
  <si>
    <t>240,15</t>
  </si>
  <si>
    <t>132301209</t>
  </si>
  <si>
    <t>Hloubení zapažených i nezapažených rýh šířky přes 600 do 2 000 mm  s urovnáním dna do předepsaného profilu a spádu v hornině tř. 4 Příplatek k cenám za lepivost horniny tř. 4</t>
  </si>
  <si>
    <t>-2019351825</t>
  </si>
  <si>
    <t>240,15/100*50</t>
  </si>
  <si>
    <t>151101102</t>
  </si>
  <si>
    <t>Zřízení pažení a rozepření stěn rýh pro podzemní vedení pro všechny šířky rýhy  příložné pro jakoukoliv mezerovitost, hloubky do 4 m</t>
  </si>
  <si>
    <t>48931747</t>
  </si>
  <si>
    <t>"st. 0,000.00 - 0,004.50 km, pr.hl. 2,05m, š.r. 1,05m"4,5*2,09*2</t>
  </si>
  <si>
    <t>"0,004.50 - 0,008.60 km, pr. hl. 2,82m"4,1*2,82*2</t>
  </si>
  <si>
    <t>"0,008.60 - 0,035.30 km, pr.hl. 3,27m"26,7*3,27*2</t>
  </si>
  <si>
    <t>"0,035.30 - 0,049.00 km, pr.hl. 2,63m"13,7*2,63*2</t>
  </si>
  <si>
    <t>"0,049.00 - 0,098.15 km, pr.hl. 2,42m"49,15*2,42*2</t>
  </si>
  <si>
    <t>"0,098.15 - 0,128.95 km, pr.hl. 2,47m"30,15*2,47*2</t>
  </si>
  <si>
    <t>"0,128.95 - 0,160.55 km, pr.hl. 2,50m"31,6*2,5*2</t>
  </si>
  <si>
    <t>833,4</t>
  </si>
  <si>
    <t>151101112</t>
  </si>
  <si>
    <t>Odstranění pažení a rozepření stěn rýh pro podzemní vedení s uložením materiálu na vzdálenost do 3 m od kraje výkopu příložné, hloubky přes 2 do 4 m</t>
  </si>
  <si>
    <t>-1087222360</t>
  </si>
  <si>
    <t>161101102</t>
  </si>
  <si>
    <t>Svislé přemístění výkopku  bez naložení do dopravní nádoby avšak s vyprázdněním dopravní nádoby na hromadu nebo do dopravního prostředku z horniny tř. 1 až 4, při hloubce výkopu přes 2,5 do 4 m</t>
  </si>
  <si>
    <t>1874872767</t>
  </si>
  <si>
    <t>1388,0/100*55</t>
  </si>
  <si>
    <t>1321682429</t>
  </si>
  <si>
    <t>480,3-348,3</t>
  </si>
  <si>
    <t>2100541641</t>
  </si>
  <si>
    <t>132,0*30</t>
  </si>
  <si>
    <t>-1452778545</t>
  </si>
  <si>
    <t>132,0</t>
  </si>
  <si>
    <t>1159868774</t>
  </si>
  <si>
    <t>132,0*2,0</t>
  </si>
  <si>
    <t>174101101</t>
  </si>
  <si>
    <t>Zásyp sypaninou z jakékoliv horniny  s uložením výkopku ve vrstvách se zhutněním jam, šachet, rýh nebo kolem objektů v těchto vykopávkách</t>
  </si>
  <si>
    <t>1823996832</t>
  </si>
  <si>
    <t>480,3</t>
  </si>
  <si>
    <t>"obsyp"-88,0</t>
  </si>
  <si>
    <t>"lože"-18,1</t>
  </si>
  <si>
    <t>"šachty"-3,14*0,65*0,65*2,46*4</t>
  </si>
  <si>
    <t>"potrubí"-3,14*0,141*0,141*160,55</t>
  </si>
  <si>
    <t>"horská vpust"-1,6*1,0*1,63</t>
  </si>
  <si>
    <t>"podkladní deska"-1,8*1,2*0,1</t>
  </si>
  <si>
    <t>348,3</t>
  </si>
  <si>
    <t>175151101</t>
  </si>
  <si>
    <t>Obsypání potrubí strojně sypaninou z vhodných hornin tř. 1 až 4 nebo materiálem připraveným podél výkopu ve vzdálenosti do 3 m od jeho kraje, pro jakoukoliv hloubku výkopu a míru zhutnění bez prohození sypaniny</t>
  </si>
  <si>
    <t>-1244605928</t>
  </si>
  <si>
    <t>"stoka A-8.1"</t>
  </si>
  <si>
    <t>160,85*1,05*0,58-3,14*0,141*0,141*160,85</t>
  </si>
  <si>
    <t>88,0</t>
  </si>
  <si>
    <t>58337303</t>
  </si>
  <si>
    <t>štěrkopísek frakce 0/8</t>
  </si>
  <si>
    <t>-1913492715</t>
  </si>
  <si>
    <t>88,0*2,0</t>
  </si>
  <si>
    <t>663474616</t>
  </si>
  <si>
    <t>160,55*1,05</t>
  </si>
  <si>
    <t>451573111</t>
  </si>
  <si>
    <t>Lože pod potrubí, stoky a drobné objekty v otevřeném výkopu z písku a štěrkopísku do 63 mm</t>
  </si>
  <si>
    <t>1766823859</t>
  </si>
  <si>
    <t>(160,55-1,3*4)*1,1*0,1</t>
  </si>
  <si>
    <t>(1,3*1,3*4)*0,15</t>
  </si>
  <si>
    <t>18,1</t>
  </si>
  <si>
    <t>452112111</t>
  </si>
  <si>
    <t>Osazení betonových dílců prstenců nebo rámů pod poklopy a mříže, výšky do 100 mm</t>
  </si>
  <si>
    <t>-176002265</t>
  </si>
  <si>
    <t>"viz tabulka kanalizačních šachet"5,0</t>
  </si>
  <si>
    <t>59224184</t>
  </si>
  <si>
    <t>prstenec šachtový vyrovnávací betonový 625x120x40mm</t>
  </si>
  <si>
    <t>443548905</t>
  </si>
  <si>
    <t>1,0</t>
  </si>
  <si>
    <t>59224187</t>
  </si>
  <si>
    <t>prstenec šachtový vyrovnávací betonový 625x120x100mm</t>
  </si>
  <si>
    <t>-2027293364</t>
  </si>
  <si>
    <t>4,0</t>
  </si>
  <si>
    <t>452112121</t>
  </si>
  <si>
    <t>Osazení betonových dílců prstenců nebo rámů pod poklopy a mříže, výšky přes 100 do 200 mm</t>
  </si>
  <si>
    <t>909832781</t>
  </si>
  <si>
    <t>"viz tabulka kanalizačních šachet"2,0</t>
  </si>
  <si>
    <t>59224188</t>
  </si>
  <si>
    <t>prstenec šachtový vyrovnávací betonový 625x120x120mm</t>
  </si>
  <si>
    <t>-382200654</t>
  </si>
  <si>
    <t>2,0</t>
  </si>
  <si>
    <t>452311151</t>
  </si>
  <si>
    <t>Podkladní a zajišťovací konstrukce z betonu prostého v otevřeném výkopu desky pod potrubí, stoky a drobné objekty z betonu tř. C 20/25</t>
  </si>
  <si>
    <t>-2073240216</t>
  </si>
  <si>
    <t>"HV"1,8*1,2*0,1</t>
  </si>
  <si>
    <t>452351101</t>
  </si>
  <si>
    <t>Bednění podkladních a zajišťovacích konstrukcí v otevřeném výkopu desek nebo sedlových loží pod potrubí, stoky a drobné objekty</t>
  </si>
  <si>
    <t>2115803653</t>
  </si>
  <si>
    <t>"HV"1,8*0,1*2+1,2*0,1*2</t>
  </si>
  <si>
    <t>Trubní vedení</t>
  </si>
  <si>
    <t>871360410</t>
  </si>
  <si>
    <t>Montáž kanalizačního potrubí z plastů z polypropylenu PP korugovaného nebo žebrovaného SN 10 DN 250</t>
  </si>
  <si>
    <t>309568170</t>
  </si>
  <si>
    <t>"stoka A-8.1"160,55</t>
  </si>
  <si>
    <t>28614150</t>
  </si>
  <si>
    <t>trubka kanalizační PP korugovaná DN 250x6000 mm s hrdlem SN10</t>
  </si>
  <si>
    <t>-936157560</t>
  </si>
  <si>
    <t>160,55*1,015</t>
  </si>
  <si>
    <t>877360420</t>
  </si>
  <si>
    <t>Montáž tvarovek na kanalizačním plastovém potrubí z polypropylenu PP korugovaného nebo žebrovaného odboček DN 250</t>
  </si>
  <si>
    <t>129001531</t>
  </si>
  <si>
    <t>9,0</t>
  </si>
  <si>
    <t>28617361</t>
  </si>
  <si>
    <t>odbočka kanalizace PP korugované DN 250/160, pro KG 45°</t>
  </si>
  <si>
    <t>-1586245339</t>
  </si>
  <si>
    <t>9,0*1,015</t>
  </si>
  <si>
    <t>877360440</t>
  </si>
  <si>
    <t>Montáž tvarovek na kanalizačním plastovém potrubí z polypropylenu PP korugovaného nebo žebrovaného šachtových vložek DN 250</t>
  </si>
  <si>
    <t>-716543229</t>
  </si>
  <si>
    <t>"stoka A-8.1"8,0</t>
  </si>
  <si>
    <t>28617482</t>
  </si>
  <si>
    <t>vložka šachtová kanalizace PP korugované DN 250</t>
  </si>
  <si>
    <t>-2123040420</t>
  </si>
  <si>
    <t>8,0</t>
  </si>
  <si>
    <t>892372111</t>
  </si>
  <si>
    <t>Tlakové zkoušky vodou zabezpečení konců potrubí při tlakových zkouškách DN do 300</t>
  </si>
  <si>
    <t>-1158386241</t>
  </si>
  <si>
    <t>892381111</t>
  </si>
  <si>
    <t>Tlakové zkoušky vodou na potrubí DN 250, 300 nebo 350</t>
  </si>
  <si>
    <t>-1903102226</t>
  </si>
  <si>
    <t>894411311</t>
  </si>
  <si>
    <t>Osazení železobetonových dílců pro šachty skruží rovných</t>
  </si>
  <si>
    <t>-36042411</t>
  </si>
  <si>
    <t>"stoka A-8.1"4,0</t>
  </si>
  <si>
    <t>59224052</t>
  </si>
  <si>
    <t>skruž pro kanalizační šachty se zabudovanými stupadly 100 x 100 x 12 cm</t>
  </si>
  <si>
    <t>1101997512</t>
  </si>
  <si>
    <t>59224348</t>
  </si>
  <si>
    <t>těsnění elastomerové pro spojení šachetních dílů DN 1000</t>
  </si>
  <si>
    <t>501784029</t>
  </si>
  <si>
    <t>19,0</t>
  </si>
  <si>
    <t>894412411</t>
  </si>
  <si>
    <t>Osazení železobetonových dílců pro šachty skruží přechodových</t>
  </si>
  <si>
    <t>-1037858355</t>
  </si>
  <si>
    <t>"viz tabulka kanalizačních šachet stoka A-8.1"4,0</t>
  </si>
  <si>
    <t>59224167</t>
  </si>
  <si>
    <t>skruž betonová přechodová 62,5/100x60x12 cm, stupadla poplastovaná</t>
  </si>
  <si>
    <t>364269801</t>
  </si>
  <si>
    <t>894414111</t>
  </si>
  <si>
    <t>Osazení železobetonových dílců pro šachty skruží základových (dno)</t>
  </si>
  <si>
    <t>2144074862</t>
  </si>
  <si>
    <t>PFB.1131001G</t>
  </si>
  <si>
    <t>Dno výšky 800 mm přímé TBZ-Q.1 100/80 V max 50</t>
  </si>
  <si>
    <t>-1833704283</t>
  </si>
  <si>
    <t>895931111</t>
  </si>
  <si>
    <t>Vpusti kanalizační horské  z betonu prostého tř. C 12/15 velikosti 1200/600 mm</t>
  </si>
  <si>
    <t>1251301487</t>
  </si>
  <si>
    <t>"HV"1,0</t>
  </si>
  <si>
    <t>28661788</t>
  </si>
  <si>
    <t>mříž šachtová dešťová litinová dno DN 425 pro třídu zatížení B125 kruhová</t>
  </si>
  <si>
    <t>270827543</t>
  </si>
  <si>
    <t>PFB.1110210</t>
  </si>
  <si>
    <t>Horská vpusť TBV - Q HV 1600/1000/1400</t>
  </si>
  <si>
    <t>-876835685</t>
  </si>
  <si>
    <t>899104112</t>
  </si>
  <si>
    <t>Osazení poklopů litinových a ocelových včetně rámů pro třídu zatížení D400, E600</t>
  </si>
  <si>
    <t>-1701569169</t>
  </si>
  <si>
    <t>PFG.0000160</t>
  </si>
  <si>
    <t>poklop šachtový D1 /betonová výplň+ litina/ D 400 - BEGU, s odvětráním</t>
  </si>
  <si>
    <t>-397561410</t>
  </si>
  <si>
    <t>51</t>
  </si>
  <si>
    <t>899722114</t>
  </si>
  <si>
    <t>Krytí potrubí z plastů výstražnou fólií z PVC šířky 40 cm</t>
  </si>
  <si>
    <t>493274419</t>
  </si>
  <si>
    <t>52</t>
  </si>
  <si>
    <t>919735113</t>
  </si>
  <si>
    <t>Řezání stávajícího živičného krytu nebo podkladu  hloubky přes 100 do 150 mm</t>
  </si>
  <si>
    <t>1630193944</t>
  </si>
  <si>
    <t>4,5*2+2,05*2</t>
  </si>
  <si>
    <t>997</t>
  </si>
  <si>
    <t>Přesun sutě</t>
  </si>
  <si>
    <t>53</t>
  </si>
  <si>
    <t>997221551</t>
  </si>
  <si>
    <t>Vodorovná doprava suti  bez naložení, ale se složením a s hrubým urovnáním ze sypkých materiálů, na vzdálenost do 1 km</t>
  </si>
  <si>
    <t>588510966</t>
  </si>
  <si>
    <t>3,713</t>
  </si>
  <si>
    <t>54</t>
  </si>
  <si>
    <t>997221559</t>
  </si>
  <si>
    <t>Vodorovná doprava suti  bez naložení, ale se složením a s hrubým urovnáním Příplatek k ceně za každý další i započatý 1 km přes 1 km</t>
  </si>
  <si>
    <t>-1391451841</t>
  </si>
  <si>
    <t>3,713*39,0</t>
  </si>
  <si>
    <t>55</t>
  </si>
  <si>
    <t>997221571</t>
  </si>
  <si>
    <t>Vodorovná doprava vybouraných hmot  bez naložení, ale se složením a s hrubým urovnáním na vzdálenost do 1 km</t>
  </si>
  <si>
    <t>2145311842</t>
  </si>
  <si>
    <t>1,564</t>
  </si>
  <si>
    <t>56</t>
  </si>
  <si>
    <t>997221579</t>
  </si>
  <si>
    <t>Vodorovná doprava vybouraných hmot  bez naložení, ale se složením a s hrubým urovnáním na vzdálenost Příplatek k ceně za každý další i započatý 1 km přes 1 km</t>
  </si>
  <si>
    <t>-2096529035</t>
  </si>
  <si>
    <t>1,564*39,0</t>
  </si>
  <si>
    <t>57</t>
  </si>
  <si>
    <t>997221845</t>
  </si>
  <si>
    <t>Poplatek za uložení stavebního odpadu na skládce (skládkovné) asfaltového bez obsahu dehtu zatříděného do Katalogu odpadů pod kódem 170 302</t>
  </si>
  <si>
    <t>1343458304</t>
  </si>
  <si>
    <t>58</t>
  </si>
  <si>
    <t>997221855</t>
  </si>
  <si>
    <t>1512842885</t>
  </si>
  <si>
    <t>59</t>
  </si>
  <si>
    <t>998276101</t>
  </si>
  <si>
    <t>Přesun hmot pro trubní vedení hloubené z trub z plastických hmot nebo sklolaminátových pro vodovody nebo kanalizace v otevřeném výkopu dopravní vzdálenost do 15 m</t>
  </si>
  <si>
    <t>152051741</t>
  </si>
  <si>
    <t>SO 311 - Kanalizační přípojky</t>
  </si>
  <si>
    <t>113107325</t>
  </si>
  <si>
    <t>Odstranění podkladů nebo krytů strojně plochy jednotlivě do 50 m2 s přemístěním hmot na skládku na vzdálenost do 3 m nebo s naložením na dopravní prostředek z kameniva hrubého drceného, o tl. vrstvy přes 400 do 500 mm</t>
  </si>
  <si>
    <t>650561313</t>
  </si>
  <si>
    <t>"úsek 0,000.00 - 0,004.5 km"4,5*1,0</t>
  </si>
  <si>
    <t>113107343</t>
  </si>
  <si>
    <t>Odstranění podkladů nebo krytů strojně plochy jednotlivě do 50 m2 s přemístěním hmot na skládku na vzdálenost do 3 m nebo s naložením na dopravní prostředek živičných, o tl. vrstvy přes 100 do 150 mm</t>
  </si>
  <si>
    <t>772085632</t>
  </si>
  <si>
    <t>-1290952894</t>
  </si>
  <si>
    <t>40,0*8,0</t>
  </si>
  <si>
    <t>515070957</t>
  </si>
  <si>
    <t>40,0</t>
  </si>
  <si>
    <t>119001401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</si>
  <si>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</si>
  <si>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1825513332</t>
  </si>
  <si>
    <t>"kanalizační přípojky"4,0*1,0</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</si>
  <si>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</si>
  <si>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</si>
  <si>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-956223560</t>
  </si>
  <si>
    <t>872225674</t>
  </si>
  <si>
    <t>752724976</t>
  </si>
  <si>
    <t>-2137443147</t>
  </si>
  <si>
    <t>2,8*11</t>
  </si>
  <si>
    <t>-1445033156</t>
  </si>
  <si>
    <t>30,8</t>
  </si>
  <si>
    <t>120001101</t>
  </si>
  <si>
    <t>Příplatek k cenám vykopávek za ztížení vykopávky  v blízkosti inženýrských sítí nebo výbušnin v horninách jakékoliv třídy</t>
  </si>
  <si>
    <t>-1018224879</t>
  </si>
  <si>
    <t>"inženýrské sítě - kabely"4,0*(1,0*1,5*1,0)</t>
  </si>
  <si>
    <t>"inženýrské sítě - potrubí"4,0*(1,2*1,7*1,0)</t>
  </si>
  <si>
    <t>-1806972012</t>
  </si>
  <si>
    <t>"kanalizační přípojky DN 150, š.r. 1,0 m"</t>
  </si>
  <si>
    <t>"KP01, dl. 4,7 m, pr.hl. 3,3m"4,7*3,3*1,0</t>
  </si>
  <si>
    <t>"KP02, dl. 19,8 m, pr.hl. 2,8m"19,8*2,8*1,0</t>
  </si>
  <si>
    <t>"KP03, dl. 7,4 m, pr.hl. 2,7m"7,4*2,7*1,0</t>
  </si>
  <si>
    <t>"KP04, dl. 4,7 m, pr.hl. 2,7m"4,7*2,7*1,0</t>
  </si>
  <si>
    <t>"KP05, dl. 3,7 m, pr.hl. 2,7m"3,7*2,7*1,0</t>
  </si>
  <si>
    <t>"KP06, dl. 7,4 m, pr.hl. 2,7m"7,4*2,7*1,0</t>
  </si>
  <si>
    <t>"KP07, dl. 7,4 m, pr.hl. 2,7m"7,4*2,7*1,0</t>
  </si>
  <si>
    <t>"KP08, dl. 4,8 m, pr.hl. 2,65m"4,8*2,65*1,0</t>
  </si>
  <si>
    <t>"KP09, dl. 4,7 m, pr.hl. 2,65m"4,7*2,65*1,0</t>
  </si>
  <si>
    <t>"KP10, dl. 7,4 m, pr.hl. 2,64m"7,4*2,64*1,0</t>
  </si>
  <si>
    <t>"KP11, dl. 5,3 m, pr.hl. 2,4m"5,3*2,4*1,1</t>
  </si>
  <si>
    <t>"rozšíření pro revizní šachty"</t>
  </si>
  <si>
    <t>10,0*2,4*(2,0*2,0-1,0*1,0)</t>
  </si>
  <si>
    <t>284,3/2</t>
  </si>
  <si>
    <t>-390795633</t>
  </si>
  <si>
    <t>142,15</t>
  </si>
  <si>
    <t>-385816425</t>
  </si>
  <si>
    <t>142,15/100*50</t>
  </si>
  <si>
    <t>1992992653</t>
  </si>
  <si>
    <t>"KP01, dl. 4,7 m, pr.hl. 3,3m"4,7*3,3*2,0</t>
  </si>
  <si>
    <t>"KP02, dl. 19,8 m, pr.hl. 2,8m"19,8*2,8*2,0</t>
  </si>
  <si>
    <t>"KP03, dl. 7,4 m, pr.hl. 2,7m"7,4*2,7*2,0</t>
  </si>
  <si>
    <t>"KP04, dl. 4,7 m, pr.hl. 2,7m"4,7*2,7*2,0</t>
  </si>
  <si>
    <t>"KP05, dl. 3,7 m, pr.hl. 2,7m"3,7*2,7*2,0</t>
  </si>
  <si>
    <t>"KP06, dl. 7,4 m, pr.hl. 2,7m"7,4*2,7*2,0</t>
  </si>
  <si>
    <t>"KP07, dl. 7,4 m, pr.hl. 2,7m"7,4*2,7*2,0</t>
  </si>
  <si>
    <t>"KP08, dl. 4,8 m, pr.hl. 2,65m"4,8*2,65*2,0</t>
  </si>
  <si>
    <t>"KP09, dl. 4,7 m, pr.hl. 2,65m"4,7*2,65*2,0</t>
  </si>
  <si>
    <t>"KP10, dl. 7,4 m, pr.hl. 2,64m"7,4*2,64*2,0</t>
  </si>
  <si>
    <t>"KP11, dl. 5,3 m, pr.hl. 2,4m"5,3*2,4*2,0</t>
  </si>
  <si>
    <t>422,0</t>
  </si>
  <si>
    <t>-136019557</t>
  </si>
  <si>
    <t>-1345237713</t>
  </si>
  <si>
    <t>216,10/100*55</t>
  </si>
  <si>
    <t>1007327045</t>
  </si>
  <si>
    <t>284,3-233,5</t>
  </si>
  <si>
    <t>-716852944</t>
  </si>
  <si>
    <t>50,8*30</t>
  </si>
  <si>
    <t>-549014341</t>
  </si>
  <si>
    <t>50,8</t>
  </si>
  <si>
    <t>482434680</t>
  </si>
  <si>
    <t>50,8*2,0</t>
  </si>
  <si>
    <t>-952682782</t>
  </si>
  <si>
    <t>284,3</t>
  </si>
  <si>
    <t>"obsyp"-33,7</t>
  </si>
  <si>
    <t>"lože"-7,8</t>
  </si>
  <si>
    <t>"potrubí"-3,14*0,075*0,075*72-3,14*0,125*0,125*5,3</t>
  </si>
  <si>
    <t>"šachty"-3,14*0,3*0,3*2,4*10</t>
  </si>
  <si>
    <t>"bet. lože"-1,0</t>
  </si>
  <si>
    <t>233,5</t>
  </si>
  <si>
    <t>1271966236</t>
  </si>
  <si>
    <t>"kanalizační přípojky"</t>
  </si>
  <si>
    <t>72,0*1,0*0,45-3,14*0,075*0,075*72,0+5,3*1,1*0,5-3,14*0,14*0,14*5,3</t>
  </si>
  <si>
    <t>33,7</t>
  </si>
  <si>
    <t>308883798</t>
  </si>
  <si>
    <t>33,7*2,0</t>
  </si>
  <si>
    <t>1459243199</t>
  </si>
  <si>
    <t>89,2*1,0</t>
  </si>
  <si>
    <t>-1724550108</t>
  </si>
  <si>
    <t>72,0*1,0*0,1+5,3*1,1*0,1</t>
  </si>
  <si>
    <t>7,8</t>
  </si>
  <si>
    <t>452311141</t>
  </si>
  <si>
    <t>Podkladní a zajišťovací konstrukce z betonu prostého v otevřeném výkopu desky pod potrubí, stoky a drobné objekty z betonu tř. C 16/20</t>
  </si>
  <si>
    <t>-2068409647</t>
  </si>
  <si>
    <t>1,0*1,0*0,1*10</t>
  </si>
  <si>
    <t>-1087640710</t>
  </si>
  <si>
    <t>1,0*0,1*4*10</t>
  </si>
  <si>
    <t>871313121</t>
  </si>
  <si>
    <t>Montáž kanalizačního potrubí z plastů z tvrdého PVC těsněných gumovým kroužkem v otevřeném výkopu ve sklonu do 20 % DN 160</t>
  </si>
  <si>
    <t>1375669055</t>
  </si>
  <si>
    <t>"kanalizační přípojky"72,0</t>
  </si>
  <si>
    <t>28611164</t>
  </si>
  <si>
    <t>trubka kanalizační PVC DN 160x1000 mm SN 8</t>
  </si>
  <si>
    <t>-1620222286</t>
  </si>
  <si>
    <t>72,0*1,03</t>
  </si>
  <si>
    <t>871350310</t>
  </si>
  <si>
    <t>Montáž kanalizačního potrubí z plastů z polypropylenu PP hladkého plnostěnného SN 10 DN 200</t>
  </si>
  <si>
    <t>-323011069</t>
  </si>
  <si>
    <t>"KP11"5,3</t>
  </si>
  <si>
    <t>28617004</t>
  </si>
  <si>
    <t>trubka kanalizační PP plnostěnná třívrstvá DN 200x1000 mm SN 10</t>
  </si>
  <si>
    <t>-689956551</t>
  </si>
  <si>
    <t>5,3*1,015</t>
  </si>
  <si>
    <t>877325210R</t>
  </si>
  <si>
    <t>Montáž tvarovek na kanalizačním plastovém potrubí z polyetylenu PE 100 elektrotvarovek SDR 11/PN16 záslepek d 160</t>
  </si>
  <si>
    <t>-2124499628</t>
  </si>
  <si>
    <t>10,0</t>
  </si>
  <si>
    <t>28614781</t>
  </si>
  <si>
    <t>záslepka 160mm</t>
  </si>
  <si>
    <t>1195059993</t>
  </si>
  <si>
    <t>892351111</t>
  </si>
  <si>
    <t>Tlakové zkoušky vodou na potrubí DN 150 nebo 200</t>
  </si>
  <si>
    <t>1577765641</t>
  </si>
  <si>
    <t>"kanalizační přípojky"72,0+5,3</t>
  </si>
  <si>
    <t>1186018457</t>
  </si>
  <si>
    <t>894812311.WVN</t>
  </si>
  <si>
    <t>Revizní a čistící šachta TEGRA z PP typ DN 600/160 šachtové dno průtočné</t>
  </si>
  <si>
    <t>760241006</t>
  </si>
  <si>
    <t>"viz tabulka revizních šachet"8,0</t>
  </si>
  <si>
    <t>894812315.WVN</t>
  </si>
  <si>
    <t>Revizní a čistící šachta TEGRA z PP typ DN 600/200 šachtové dno průtočné</t>
  </si>
  <si>
    <t>-1629319146</t>
  </si>
  <si>
    <t>"viz tabulka revizních šachet"2,0</t>
  </si>
  <si>
    <t>894812333.WVN</t>
  </si>
  <si>
    <t>Revizní a čistící šachta TEGRA z PP DN 600 šachtová roura korugovaná světlé hloubky 3000 mm</t>
  </si>
  <si>
    <t>404260766</t>
  </si>
  <si>
    <t>"viz tabulka revizních šachet"10,0</t>
  </si>
  <si>
    <t>894812339</t>
  </si>
  <si>
    <t>Revizní a čistící šachta z polypropylenu PP pro hladké trouby DN 600 Příplatek k cenám 2331 - 2334 za uříznutí šachtové roury</t>
  </si>
  <si>
    <t>587508698</t>
  </si>
  <si>
    <t>894812377</t>
  </si>
  <si>
    <t>Revizní a čistící šachta z polypropylenu PP pro hladké trouby DN 600 poklop (mříž) litinový pro třídu zatížení D400 s teleskopickým adaptérem</t>
  </si>
  <si>
    <t>885912245</t>
  </si>
  <si>
    <t>894812379.WVN</t>
  </si>
  <si>
    <t>Revizní a čistící šachta TEGRA z PP DN 600 poklop litinový pro třídu zatížení D400 s plastovým konusem</t>
  </si>
  <si>
    <t>-617268721</t>
  </si>
  <si>
    <t>899620131</t>
  </si>
  <si>
    <t>Obetonování plastových šachet z polypropylenu betonem prostým v otevřeném výkopu, beton tř. C 16/20</t>
  </si>
  <si>
    <t>1708312591</t>
  </si>
  <si>
    <t>(3,14*0,43*0,43*0,18-3,14*0,3*0,3*0,18)*10</t>
  </si>
  <si>
    <t>899640112</t>
  </si>
  <si>
    <t>Bednění pro obetonování plastových šachet v otevřeném výkopu kruhových</t>
  </si>
  <si>
    <t>1004806713</t>
  </si>
  <si>
    <t>2*3,14*0,43*10*0,18</t>
  </si>
  <si>
    <t>4,9</t>
  </si>
  <si>
    <t>2024008327</t>
  </si>
  <si>
    <t>"kanalizační přípojky DN 150"89,5</t>
  </si>
  <si>
    <t>-1496414698</t>
  </si>
  <si>
    <t>3,375</t>
  </si>
  <si>
    <t>35837212</t>
  </si>
  <si>
    <t>3,375*39,0</t>
  </si>
  <si>
    <t>1651274112</t>
  </si>
  <si>
    <t>1,422</t>
  </si>
  <si>
    <t>1506188192</t>
  </si>
  <si>
    <t>1,422*39,0</t>
  </si>
  <si>
    <t>353630346</t>
  </si>
  <si>
    <t>-575993070</t>
  </si>
  <si>
    <t>-1148265512</t>
  </si>
  <si>
    <t>SO 320 - Vodovodní řady 3.1 + 3.2 - OZ Za tržištěm</t>
  </si>
  <si>
    <t>952020817</t>
  </si>
  <si>
    <t>"vodovod řad - 3.1 úsek 0,000.00 - 0,005.50 km"5,5*1,1</t>
  </si>
  <si>
    <t>1301141917</t>
  </si>
  <si>
    <t>-1428920606</t>
  </si>
  <si>
    <t>65,0*8,0</t>
  </si>
  <si>
    <t>-331552615</t>
  </si>
  <si>
    <t>65,0</t>
  </si>
  <si>
    <t>-1575645548</t>
  </si>
  <si>
    <t>1350879551</t>
  </si>
  <si>
    <t>-2133512602</t>
  </si>
  <si>
    <t>9*1,8</t>
  </si>
  <si>
    <t>-316168479</t>
  </si>
  <si>
    <t>-1819115737</t>
  </si>
  <si>
    <t>"vodovodní řad - 3.1 DN 100, š.r. 1,1 m"</t>
  </si>
  <si>
    <t>"st. 0,000.00 - 0,005.50 km, pr.hl. 0,96m, š.r. 1,1m"5,5*0,96*1,1</t>
  </si>
  <si>
    <t>"0,005.50 - 0,009.60 km, pr. hl. 1,07m"4,1*1,07*1,1</t>
  </si>
  <si>
    <t>"0,009.60 - 0,036.80 km, pr.hl. 1,2m"27,2*1,2*1,1</t>
  </si>
  <si>
    <t>"0,036.80 - 0,078.10 km, pr.hl. 1,27m"41,3*1,27*1,1</t>
  </si>
  <si>
    <t>"0,078.10 - 0,131.30 km, pr.hl. 1,22m"53,2*1,22*1,1</t>
  </si>
  <si>
    <t>"0,131.80 - 0,163.20 km, pr.hl. 1,2m"31,4*1,2*1,1</t>
  </si>
  <si>
    <t>"vodovodní řad - 3.2 DN 100. š.r. 1,1"</t>
  </si>
  <si>
    <t>"st. 0,000.00 - 0,005.70 km, pr.hl. 1,04m, š.r. 1,1m"5,7*1,04*1,1</t>
  </si>
  <si>
    <t>"0,005.70 - 0,008.40 km, pr.hl. 1,43m"2,7*1,43*1,1</t>
  </si>
  <si>
    <t>"0,008.40 - 0,011.00 km, pr.hl. 1,61m"2,6*1,61*1,1</t>
  </si>
  <si>
    <t>232,4/2</t>
  </si>
  <si>
    <t>1137850641</t>
  </si>
  <si>
    <t>116,2</t>
  </si>
  <si>
    <t>976047028</t>
  </si>
  <si>
    <t>116,2/100*50</t>
  </si>
  <si>
    <t>151101101</t>
  </si>
  <si>
    <t>Zřízení pažení a rozepření stěn rýh pro podzemní vedení pro všechny šířky rýhy  příložné pro jakoukoliv mezerovitost, hloubky do 2 m</t>
  </si>
  <si>
    <t>-187703701</t>
  </si>
  <si>
    <t>"st. 0,000.00 - 0,005.50 km, pr.hl. 0,96m, š.r. 1,1m"5,5*0,96*2</t>
  </si>
  <si>
    <t>"0,005.50 - 0,009.60 km, pr. hl. 1,07m"4,1*1,07*2</t>
  </si>
  <si>
    <t>"0,009.60 - 0,036.80 km, pr.hl. 1,2m"27,2*1,2*2</t>
  </si>
  <si>
    <t>"0,036.80 - 0,078.10 km, pr.hl. 1,27m"41,3*1,27*2</t>
  </si>
  <si>
    <t>"0,078.10 - 0,131.30 km, pr.hl. 1,22m"53,2*1,22*2</t>
  </si>
  <si>
    <t>"0,131.80 - 0,163.20 km, pr.hl. 1,2m"31,4*1,2*2</t>
  </si>
  <si>
    <t>"st. 0,000.00 - 0,005.70 km, pr.hl. 1,04m, š.r. 1,1m"5,7*1,04*2</t>
  </si>
  <si>
    <t>"0,005.70 - 0,008.40 km, pr.hl. 1,43m"2,7*1,43*2</t>
  </si>
  <si>
    <t>"0,008.40 - 0,011.00 km, pr.hl. 1,61m"2,6*1,61*2</t>
  </si>
  <si>
    <t>422,6</t>
  </si>
  <si>
    <t>151101111</t>
  </si>
  <si>
    <t>Odstranění pažení a rozepření stěn rýh pro podzemní vedení s uložením materiálu na vzdálenost do 3 m od kraje výkopu příložné, hloubky do 2 m</t>
  </si>
  <si>
    <t>-1452674944</t>
  </si>
  <si>
    <t>161101101</t>
  </si>
  <si>
    <t>Svislé přemístění výkopku  bez naložení do dopravní nádoby avšak s vyprázdněním dopravní nádoby na hromadu nebo do dopravního prostředku z horniny tř. 1 až 4, při hloubce výkopu přes 1 do 2,5 m</t>
  </si>
  <si>
    <t>843371932</t>
  </si>
  <si>
    <t>232,4/100*50</t>
  </si>
  <si>
    <t>-1954462651</t>
  </si>
  <si>
    <t>232,4-136,1</t>
  </si>
  <si>
    <t>-323623642</t>
  </si>
  <si>
    <t>96,3*30</t>
  </si>
  <si>
    <t>-1199094455</t>
  </si>
  <si>
    <t>96,3</t>
  </si>
  <si>
    <t>-859076633</t>
  </si>
  <si>
    <t>96,3*2,0</t>
  </si>
  <si>
    <t>-874829111</t>
  </si>
  <si>
    <t>232,4</t>
  </si>
  <si>
    <t>"obsyp"-75,3</t>
  </si>
  <si>
    <t>"lože"-19,1</t>
  </si>
  <si>
    <t>"podkladní bloky"-0,5*0,5*0,5*4</t>
  </si>
  <si>
    <t>"potrubí"-3,14*0,05*0,05*174,2</t>
  </si>
  <si>
    <t>136,1</t>
  </si>
  <si>
    <t>-850547493</t>
  </si>
  <si>
    <t>"vodovodní řad - 3.1"</t>
  </si>
  <si>
    <t>163,2*1,1*0,4-3,14*0,05*0,05*163,2</t>
  </si>
  <si>
    <t>"vodovodní řad - 3.2"</t>
  </si>
  <si>
    <t>11,0*1,1*0,4-3,14*0,05*0,05*11,0</t>
  </si>
  <si>
    <t>75,3</t>
  </si>
  <si>
    <t>-1324047776</t>
  </si>
  <si>
    <t>75,3*2,0</t>
  </si>
  <si>
    <t>31933005</t>
  </si>
  <si>
    <t>163,2*1,1+11,0*1,1</t>
  </si>
  <si>
    <t>-322835193</t>
  </si>
  <si>
    <t>163,2*1,1*0,1</t>
  </si>
  <si>
    <t>11,0*1,1*0,1</t>
  </si>
  <si>
    <t>19,1</t>
  </si>
  <si>
    <t>452313131</t>
  </si>
  <si>
    <t>Podkladní a zajišťovací konstrukce z betonu prostého v otevřeném výkopu bloky pro potrubí z betonu tř. C 12/15</t>
  </si>
  <si>
    <t>-1669741804</t>
  </si>
  <si>
    <t>4*0,5*0,5*0,5</t>
  </si>
  <si>
    <t>452353101</t>
  </si>
  <si>
    <t>Bednění podkladních a zajišťovacích konstrukcí v otevřeném výkopu bloků pro potrubí</t>
  </si>
  <si>
    <t>-1573681325</t>
  </si>
  <si>
    <t>0,5*0,5*4*4</t>
  </si>
  <si>
    <t>857262122</t>
  </si>
  <si>
    <t>Montáž litinových tvarovek na potrubí litinovém tlakovém jednoosých na potrubí z trub přírubových v otevřeném výkopu, kanálu nebo v šachtě DN 100</t>
  </si>
  <si>
    <t>-21376391</t>
  </si>
  <si>
    <t>6,0</t>
  </si>
  <si>
    <t>31951004</t>
  </si>
  <si>
    <t>Potrubní spojka jištěná proti posuvu hrdlo-příruba  DN 100</t>
  </si>
  <si>
    <t>1304878058</t>
  </si>
  <si>
    <t>"detail č.2"2,0</t>
  </si>
  <si>
    <t>"detail č.3"2,0</t>
  </si>
  <si>
    <t>HWL.855010008016</t>
  </si>
  <si>
    <t>TVAROVKA REDUKČNÍ FFR 100-80</t>
  </si>
  <si>
    <t>2095543835</t>
  </si>
  <si>
    <t>857264122</t>
  </si>
  <si>
    <t>Montáž litinových tvarovek na potrubí litinovém tlakovém odbočných na potrubí z trub přírubových v otevřeném výkopu, kanálu nebo v šachtě DN 100</t>
  </si>
  <si>
    <t>237647271</t>
  </si>
  <si>
    <t>"detail č.2"1,0</t>
  </si>
  <si>
    <t>HWL.851010008016</t>
  </si>
  <si>
    <t>TVAROVKA T KUS 100-80</t>
  </si>
  <si>
    <t>-1277628909</t>
  </si>
  <si>
    <t>871251151</t>
  </si>
  <si>
    <t>Montáž vodovodního potrubí z plastů v otevřeném výkopu z polyetylenu PE 100 svařovaných na tupo SDR 17/PN10 D 110 x 6,6 mm</t>
  </si>
  <si>
    <t>-1123456383</t>
  </si>
  <si>
    <t>"vodovodní řad - 3.1"163,2</t>
  </si>
  <si>
    <t>"vodovodní řad - 3.2."11,0</t>
  </si>
  <si>
    <t>28613570</t>
  </si>
  <si>
    <t>potrubí dvouvrstvé PE100 RC SDR17 110x6,6 dl 100m</t>
  </si>
  <si>
    <t>1958316022</t>
  </si>
  <si>
    <t>174,2*1,015</t>
  </si>
  <si>
    <t>877241212</t>
  </si>
  <si>
    <t>Montáž tvarovek na vodovodním plastovém potrubí z polyetylenu PE 100 svařovaných na tupo SDR 11/PN16 kolen 90° d 90</t>
  </si>
  <si>
    <t>-587710070</t>
  </si>
  <si>
    <t>HWL.505008020016</t>
  </si>
  <si>
    <t>KOLENO PATNÍ PŘÍRUBOVÉ DLOUHÉ 80</t>
  </si>
  <si>
    <t>-1020127311</t>
  </si>
  <si>
    <t>"detail č.4"1,0</t>
  </si>
  <si>
    <t>"detail č.5"1,0</t>
  </si>
  <si>
    <t>891241112</t>
  </si>
  <si>
    <t>Montáž vodovodních armatur na potrubí šoupátek nebo klapek uzavíracích v otevřeném výkopu nebo v šachtách s osazením zemní soupravy (bez poklopů) DN 80</t>
  </si>
  <si>
    <t>-1300895045</t>
  </si>
  <si>
    <t>HWL.400208000016</t>
  </si>
  <si>
    <t>ŠOUPĚ E2 PŘÍRUBOVÉ KRÁTKÉ 80</t>
  </si>
  <si>
    <t>1857216529</t>
  </si>
  <si>
    <t>HWL.950108000003</t>
  </si>
  <si>
    <t>SOUPRAVA ZEMNÍ TELESKOPICKÁ E1/A-1,3 -1,8 65-80 E1/80 A (1,3-1,8m)</t>
  </si>
  <si>
    <t>1777611185</t>
  </si>
  <si>
    <t>891247111</t>
  </si>
  <si>
    <t>Montáž vodovodních armatur na potrubí hydrantů podzemních (bez osazení poklopů) DN 80</t>
  </si>
  <si>
    <t>1265885250</t>
  </si>
  <si>
    <t>HWL.K24008015016</t>
  </si>
  <si>
    <t>HYDRANT DUO PODZEMNÍ 80</t>
  </si>
  <si>
    <t>-586526624</t>
  </si>
  <si>
    <t>HWL.348200000000</t>
  </si>
  <si>
    <t>PODKLAD. DESKA  POD HYDRANT.POKLOP</t>
  </si>
  <si>
    <t>-600325444</t>
  </si>
  <si>
    <t>891247211</t>
  </si>
  <si>
    <t>Montáž vodovodních armatur na potrubí hydrantů nadzemních DN 80</t>
  </si>
  <si>
    <t>903993892</t>
  </si>
  <si>
    <t>HWL.K23008015016</t>
  </si>
  <si>
    <t>HYDRANT DUO NADZEMNÍ OBJEZDOVÝ 2B 80/1,5 m</t>
  </si>
  <si>
    <t>-819921162</t>
  </si>
  <si>
    <t>892271111</t>
  </si>
  <si>
    <t>Tlakové zkoušky vodou na potrubí DN 100 nebo 125</t>
  </si>
  <si>
    <t>1630328590</t>
  </si>
  <si>
    <t>"vodovodní řad - 3.2"11,0</t>
  </si>
  <si>
    <t>892273122</t>
  </si>
  <si>
    <t>Proplach a dezinfekce vodovodního potrubí DN od 80 do 125</t>
  </si>
  <si>
    <t>-1141230621</t>
  </si>
  <si>
    <t>-948396103</t>
  </si>
  <si>
    <t>HWL.175000000003</t>
  </si>
  <si>
    <t>POKLOP ULIČNÍ ŠOUP. KASI LOGO HAWLE HAWLE VODA</t>
  </si>
  <si>
    <t>-1596719642</t>
  </si>
  <si>
    <t>3,0</t>
  </si>
  <si>
    <t>HWL.348100000000</t>
  </si>
  <si>
    <t>PODKLAD. DESKA  UNI UNI</t>
  </si>
  <si>
    <t>-464861553</t>
  </si>
  <si>
    <t>899401113</t>
  </si>
  <si>
    <t>Osazení poklopů litinových hydrantových</t>
  </si>
  <si>
    <t>282905831</t>
  </si>
  <si>
    <t>HWL.195000000002</t>
  </si>
  <si>
    <t>HYDRANTOVÝ POKLOP 21 kg / HAWLE - HYDRANT</t>
  </si>
  <si>
    <t>-573151023</t>
  </si>
  <si>
    <t>899721111</t>
  </si>
  <si>
    <t>Signalizační vodič na potrubí DN do 150 mm</t>
  </si>
  <si>
    <t>-1324402745</t>
  </si>
  <si>
    <t>1302635560</t>
  </si>
  <si>
    <t>-861837492</t>
  </si>
  <si>
    <t>5,5*2+1,1*2</t>
  </si>
  <si>
    <t>-1959677515</t>
  </si>
  <si>
    <t>4,538</t>
  </si>
  <si>
    <t>49668349</t>
  </si>
  <si>
    <t>4,538*39,0</t>
  </si>
  <si>
    <t>-1104100723</t>
  </si>
  <si>
    <t>1,912</t>
  </si>
  <si>
    <t>2059782594</t>
  </si>
  <si>
    <t>1,912*39,0</t>
  </si>
  <si>
    <t>731601401</t>
  </si>
  <si>
    <t>-1437557900</t>
  </si>
  <si>
    <t>899815943</t>
  </si>
  <si>
    <t>SO 321 - Vodovodní přípojky</t>
  </si>
  <si>
    <t>-997704083</t>
  </si>
  <si>
    <t>30*8,0</t>
  </si>
  <si>
    <t>1615296870</t>
  </si>
  <si>
    <t>707625030</t>
  </si>
  <si>
    <t>"vodovodní přípojky"4,0*1,0</t>
  </si>
  <si>
    <t>-1167428485</t>
  </si>
  <si>
    <t>1037702594</t>
  </si>
  <si>
    <t>1999695939</t>
  </si>
  <si>
    <t>355053550</t>
  </si>
  <si>
    <t>1,6*10,0</t>
  </si>
  <si>
    <t>284741767</t>
  </si>
  <si>
    <t>-853596550</t>
  </si>
  <si>
    <t>"inženýrské sítě"4,0*(1,0*1,5*1,0)</t>
  </si>
  <si>
    <t>"stl. plynovod"4,0*(1,0*1,7*1,0)</t>
  </si>
  <si>
    <t>132201201</t>
  </si>
  <si>
    <t>Hloubení zapažených i nezapažených rýh šířky přes 600 do 2 000 mm  s urovnáním dna do předepsaného profilu a spádu v hornině tř. 3 do 100 m3</t>
  </si>
  <si>
    <t>1828510125</t>
  </si>
  <si>
    <t>"vodovodní přípojky DN 25, š.r. 1,0 m"</t>
  </si>
  <si>
    <t>"VP01, dl. 5,2m, pr.hl. 1,6m"5,2*1,6*1,0</t>
  </si>
  <si>
    <t>"VP02, dl. 5,2m, pr.hl. 1,6m"5,2*1,6*1,0</t>
  </si>
  <si>
    <t>"VP03, dl. 5,9m, pr.hl. 1,6m"5,2*1,6*1,0</t>
  </si>
  <si>
    <t>"VP04, dl. 5,2m, pr.hl. 1,6m"5,2*1,6*1,0</t>
  </si>
  <si>
    <t>"VP05, dl. 4,8m, pr.hl. 1,6m"4,8*1,6*1,0</t>
  </si>
  <si>
    <t>"VP06, dl. 5,9m, pr.hl. 1,6m"5,9*1,6*1,0</t>
  </si>
  <si>
    <t>"VP07, dl. 5,9m, pr.hl. 1,6m"5,9*1,6*1,0</t>
  </si>
  <si>
    <t>"VP08, dl. 5,2m, pr.hl. 1,6m"5,2*1,6*1,0</t>
  </si>
  <si>
    <t>"VP09, dl. 5,2m, pr.hl. 1,6m"5,2*1,6*1,0</t>
  </si>
  <si>
    <t>"VP10, dl. 5,9m, pr.hl. 1,6m"5,9*1,6*1,0</t>
  </si>
  <si>
    <t>10*1,81*(2,0*2,0-1,0*1,0)</t>
  </si>
  <si>
    <t>140,2/2</t>
  </si>
  <si>
    <t>132301201</t>
  </si>
  <si>
    <t>Hloubení zapažených i nezapažených rýh šířky přes 600 do 2 000 mm  s urovnáním dna do předepsaného profilu a spádu v hornině tř. 4 do 100 m3</t>
  </si>
  <si>
    <t>1453729881</t>
  </si>
  <si>
    <t>70,1</t>
  </si>
  <si>
    <t>-1684633846</t>
  </si>
  <si>
    <t>68,8/100*50</t>
  </si>
  <si>
    <t>1833309520</t>
  </si>
  <si>
    <t>"VP01, dl. 5,2m, pr.hl. 1,6m"5,2*1,6*2</t>
  </si>
  <si>
    <t>"VP02, dl. 5,2m, pr.hl. 1,6m"5,2*1,6*2</t>
  </si>
  <si>
    <t>"VP03, dl. 5,9m, pr.hl. 1,6m"5,2*1,6*2</t>
  </si>
  <si>
    <t>"VP04, dl. 5,2m, pr.hl. 1,6m"5,2*1,6*2</t>
  </si>
  <si>
    <t>"VP05, dl. 4,8m, pr.hl. 1,6m"4,8*1,6*2</t>
  </si>
  <si>
    <t>"VP06, dl. 5,9m, pr.hl. 1,6m"5,9*1,6*2</t>
  </si>
  <si>
    <t>"VP07, dl. 5,9m, pr.hl. 1,6m"5,9*1,6*2</t>
  </si>
  <si>
    <t>"VP08, dl. 5,2m, pr.hl. 1,6m"5,2*1,6*2</t>
  </si>
  <si>
    <t>"VP09, dl. 5,2m, pr.hl. 1,6m"5,2*1,6*2</t>
  </si>
  <si>
    <t>"VP10, dl. 5,9m, pr.hl. 1,6m"5,9*1,6*2</t>
  </si>
  <si>
    <t>171,8</t>
  </si>
  <si>
    <t>-548268346</t>
  </si>
  <si>
    <t>-18229587</t>
  </si>
  <si>
    <t>140,2/100*50</t>
  </si>
  <si>
    <t>1116503137</t>
  </si>
  <si>
    <t>140,2-99,1</t>
  </si>
  <si>
    <t>-1548785980</t>
  </si>
  <si>
    <t>41,1*30</t>
  </si>
  <si>
    <t>-2053305892</t>
  </si>
  <si>
    <t>41,1</t>
  </si>
  <si>
    <t>13171055</t>
  </si>
  <si>
    <t>41,1*2,0</t>
  </si>
  <si>
    <t>1078196672</t>
  </si>
  <si>
    <t>140,2</t>
  </si>
  <si>
    <t>"obsyp"-17,9</t>
  </si>
  <si>
    <t>"lože"-5,44</t>
  </si>
  <si>
    <t>"bet. desky pod VŠ"1,8</t>
  </si>
  <si>
    <t>"VŠ"-1,2*0,9*1,81*10</t>
  </si>
  <si>
    <t>99,1</t>
  </si>
  <si>
    <t>-116478169</t>
  </si>
  <si>
    <t>"vodovodní přípojky"</t>
  </si>
  <si>
    <t>54,4*1,0*0,33-3,14*0,016*0,016*54,4</t>
  </si>
  <si>
    <t>17,9</t>
  </si>
  <si>
    <t>1905278098</t>
  </si>
  <si>
    <t>17,9*2,0</t>
  </si>
  <si>
    <t>124236632</t>
  </si>
  <si>
    <t>54,4*1,0</t>
  </si>
  <si>
    <t>-270197425</t>
  </si>
  <si>
    <t>54,4*1,0*0,1</t>
  </si>
  <si>
    <t>1169627675</t>
  </si>
  <si>
    <t>(1,2*0,1*2+1,5*0,1*2)*10</t>
  </si>
  <si>
    <t>871161141</t>
  </si>
  <si>
    <t>Montáž vodovodního potrubí z plastů v otevřeném výkopu z polyetylenu PE 100 svařovaných na tupo SDR 11/PN16 D 32 x 3,0 mm</t>
  </si>
  <si>
    <t>310071815</t>
  </si>
  <si>
    <t>"viz kladečské schema D.1.3.17"54,4</t>
  </si>
  <si>
    <t>28613590R</t>
  </si>
  <si>
    <t>potrubí dvouvrstvé PE100 s 10% signalizační vrstvou SDR 11 32x3,0 dl 12m</t>
  </si>
  <si>
    <t>-358736654</t>
  </si>
  <si>
    <t>54,4*1,015</t>
  </si>
  <si>
    <t>877161100R</t>
  </si>
  <si>
    <t>Montáž tvarovek na vodovodním plastovém potrubí z polyetylenu PE 100 elektrotvarovek SDR 11/PN16 spojek, oblouků nebo redukcí d 32</t>
  </si>
  <si>
    <t>2146358234</t>
  </si>
  <si>
    <t>"viz kladečské schema D.1.3.17"10,0</t>
  </si>
  <si>
    <t>HWL.622103206416</t>
  </si>
  <si>
    <t>TVAROVKA ISO K 2681/3151 6/4"-32</t>
  </si>
  <si>
    <t>1698266955</t>
  </si>
  <si>
    <t>891162210R</t>
  </si>
  <si>
    <t>Montáž vodovodních armatur na potrubí vodoměrů v šachtě závitových G 1</t>
  </si>
  <si>
    <t>338774061</t>
  </si>
  <si>
    <t>"viz vododměrná šachta D1.3.15"30,0</t>
  </si>
  <si>
    <t>48466560</t>
  </si>
  <si>
    <t>armatura uzavírací kulový kohout se zajištěním 1"</t>
  </si>
  <si>
    <t>-404201799</t>
  </si>
  <si>
    <t>48466560R</t>
  </si>
  <si>
    <t>843619733</t>
  </si>
  <si>
    <t>55124389</t>
  </si>
  <si>
    <t>kohout vypouštěcí kulový s hadicovou vývodkou a zátkou PN 10 T 110°C 1/2"</t>
  </si>
  <si>
    <t>-662888955</t>
  </si>
  <si>
    <t>891162211</t>
  </si>
  <si>
    <t>316623847</t>
  </si>
  <si>
    <t>"viz vodovoměrná šachta D1.3.15"10,0</t>
  </si>
  <si>
    <t>38821463</t>
  </si>
  <si>
    <t>vodoměr domovní na studenou vodu vícevtokový mokroběžný G1"x105mm Qn 2,5</t>
  </si>
  <si>
    <t>1330693831</t>
  </si>
  <si>
    <t>891162211R</t>
  </si>
  <si>
    <t>-553831741</t>
  </si>
  <si>
    <t>"viz vodoměrná šachta D1.3.15"10,0</t>
  </si>
  <si>
    <t>55140800R</t>
  </si>
  <si>
    <t>kohout kulový podomítkový 1/2"</t>
  </si>
  <si>
    <t>-643510950</t>
  </si>
  <si>
    <t>891163111</t>
  </si>
  <si>
    <t>Montáž vodovodních armatur na potrubí ventilů hlavních pro přípojky DN 25</t>
  </si>
  <si>
    <t>407215029</t>
  </si>
  <si>
    <t>55121199</t>
  </si>
  <si>
    <t>závitový zpětný ventil 1"</t>
  </si>
  <si>
    <t>-304420169</t>
  </si>
  <si>
    <t>891181110R</t>
  </si>
  <si>
    <t>Montáž vodovodních armatur na potrubí šoupátek nebo klapek uzavíracích v otevřeném výkopu nebo v šachtách s osazením zemní soupravy (bez poklopů) DN 40</t>
  </si>
  <si>
    <t>-46278706</t>
  </si>
  <si>
    <t>"viz kladečské schema přípojek D.1.3.17"20,0</t>
  </si>
  <si>
    <t>HWL.268100100010R</t>
  </si>
  <si>
    <t>ŠOUPÁTKO NAVRTÁVACÍ DOMOVNÍ PŘÍPOJKY 2"-6/4"</t>
  </si>
  <si>
    <t>-270355092</t>
  </si>
  <si>
    <t>HWL.960113018004</t>
  </si>
  <si>
    <t>SOUPRAVA ZEMNÍ TELESKOPICKÁ DOM. ŠOUPÁTKA-1,3-1,8 3/4"-2" (1,3-1,8m)</t>
  </si>
  <si>
    <t>1982342680</t>
  </si>
  <si>
    <t>891269111</t>
  </si>
  <si>
    <t>Montáž vodovodních armatur na potrubí navrtávacích pasů s ventilem Jt 1 MPa, na potrubí z trub litinových, ocelových nebo plastických hmot DN 100</t>
  </si>
  <si>
    <t>1648634383</t>
  </si>
  <si>
    <t>"viz kladečské schema přípojek D.1.3.17"10,0</t>
  </si>
  <si>
    <t>HWL.525011000116</t>
  </si>
  <si>
    <t>PAS NAVRTÁVACÍ HAKU 110-1"</t>
  </si>
  <si>
    <t>2055160538</t>
  </si>
  <si>
    <t>"viz kladečské schéma přípojek D.1.3.17"10,0</t>
  </si>
  <si>
    <t>892233122R</t>
  </si>
  <si>
    <t>Proplach a dezinfekce vodovodního potrubí DN od 40 do 70</t>
  </si>
  <si>
    <t>1548686928</t>
  </si>
  <si>
    <t>54,4</t>
  </si>
  <si>
    <t>892241111</t>
  </si>
  <si>
    <t>Tlakové zkoušky vodou na potrubí DN do 80</t>
  </si>
  <si>
    <t>-92940509</t>
  </si>
  <si>
    <t>-937296068</t>
  </si>
  <si>
    <t>893811113</t>
  </si>
  <si>
    <t>Osazení vodoměrné šachty z polypropylenu PP  samonosné pro běžné zatížení hranaté, půdorysné plochy do 1,1 m2, světlé hloubky od 1,4 m do 1,6 m</t>
  </si>
  <si>
    <t>1959169460</t>
  </si>
  <si>
    <t>56230554</t>
  </si>
  <si>
    <t>šachta vodoměrná samonosná hranatá 0,9/1,2/1,5 m</t>
  </si>
  <si>
    <t>-1256748005</t>
  </si>
  <si>
    <t>899121101</t>
  </si>
  <si>
    <t>Osazení poklopů plastových ventilových</t>
  </si>
  <si>
    <t>-1141631488</t>
  </si>
  <si>
    <t>28661746R</t>
  </si>
  <si>
    <t>poklop šachtový PVC s teleskopem dno DN 315 pro třídu zatížení A15</t>
  </si>
  <si>
    <t>1121747481</t>
  </si>
  <si>
    <t>899401112</t>
  </si>
  <si>
    <t>Osazení poklopů litinových šoupátkových</t>
  </si>
  <si>
    <t>1672842153</t>
  </si>
  <si>
    <t>HWL.165000000003</t>
  </si>
  <si>
    <t>POKLOP ULIČNÍ TĚŽKÝ KASI LOGO HAWLE HAWLE VODA</t>
  </si>
  <si>
    <t>438089119</t>
  </si>
  <si>
    <t>-673255014</t>
  </si>
  <si>
    <t>2036520290</t>
  </si>
  <si>
    <t>"vodovodní přípojky"54,4</t>
  </si>
  <si>
    <t>-1633987906</t>
  </si>
  <si>
    <t>-1381930252</t>
  </si>
  <si>
    <t>SO 330 - Odvodnění komunikace</t>
  </si>
  <si>
    <t>261259504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</si>
  <si>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</si>
  <si>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"Přípojky UV" 1,5*1,1*1,15</t>
  </si>
  <si>
    <t>1495453141</t>
  </si>
  <si>
    <t>1,898*0,5</t>
  </si>
  <si>
    <t>-1262506919</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</si>
  <si>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</si>
  <si>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"Přípojky UV" 1,5*1,15*2</t>
  </si>
  <si>
    <t>Odstranění pažení a rozepření stěn rýh pro podzemní vedení  s uložením materiálu na vzdálenost do 3 m od kraje výkopu příložné, hloubky do 2 m</t>
  </si>
  <si>
    <t>-405173528</t>
  </si>
  <si>
    <t>-742295092</t>
  </si>
  <si>
    <t>1,898-0,99</t>
  </si>
  <si>
    <t>-855176334</t>
  </si>
  <si>
    <t>0,908*10</t>
  </si>
  <si>
    <t>578683815</t>
  </si>
  <si>
    <t>0,908*1,9</t>
  </si>
  <si>
    <t>-1258219252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</si>
  <si>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</si>
  <si>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"Přípojky UV" 1,5*1,1*0,6</t>
  </si>
  <si>
    <t>175111101</t>
  </si>
  <si>
    <t>Obsypání potrubí ručně sypaninou z vhodných hornin tř. 1 až 4 nebo materiálem připraveným podél výkopu ve vzdálenosti do 3 m od jeho kraje, pro jakoukoliv hloubku výkopu a míru zhutnění bez prohození sypaniny sítem</t>
  </si>
  <si>
    <t>1970090448</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</si>
  <si>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</si>
  <si>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"Přípojka UV" 1,5*1,1*0,45</t>
  </si>
  <si>
    <t>583336740</t>
  </si>
  <si>
    <t>kamenivo těžené hrubé frakce 16/32</t>
  </si>
  <si>
    <t>1280795269</t>
  </si>
  <si>
    <t>0,743*1,9</t>
  </si>
  <si>
    <t>1337820855</t>
  </si>
  <si>
    <t xml:space="preserve">Poznámka k souboru cen:_x000D_
1. Ceny -1111 a -1192 lze použít i pro zřízení sběrných vrstev nad drenážními trubkami. 2. V cenách -5111 a -1192 jsou započteny i náklady na prohození výkopku získaného při zemních pracích. </t>
  </si>
  <si>
    <t>"Přípojka UV" 1,5*1,1*0,1</t>
  </si>
  <si>
    <t>-359060569</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</si>
  <si>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</si>
  <si>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1,5*1</t>
  </si>
  <si>
    <t>286114600R</t>
  </si>
  <si>
    <t>trubka kanalizační plastová PVC KG DN 160x1000 mm SN 8</t>
  </si>
  <si>
    <t>1831069488</t>
  </si>
  <si>
    <t>1,5*1,05</t>
  </si>
  <si>
    <t>877315211</t>
  </si>
  <si>
    <t>Montáž tvarovek na kanalizačním potrubí z trub z plastu  z tvrdého PVC nebo z polypropylenu v otevřeném výkopu jednoosých DN 160</t>
  </si>
  <si>
    <t>-673429132</t>
  </si>
  <si>
    <t xml:space="preserve">Poznámka k souboru cen:_x000D_
1. V cenách nejsou započteny náklady na dodání tvarovek. Tvarovky se oceňují ve ve specifikaci. </t>
  </si>
  <si>
    <t>286113600</t>
  </si>
  <si>
    <t>koleno kanalizace PVC KG 160x30°</t>
  </si>
  <si>
    <t>-1476393177</t>
  </si>
  <si>
    <t>286113610</t>
  </si>
  <si>
    <t>koleno kanalizační PVC KG 160x45°</t>
  </si>
  <si>
    <t>1177151041</t>
  </si>
  <si>
    <t>877315221</t>
  </si>
  <si>
    <t>Montáž tvarovek na kanalizačním potrubí z trub z plastu  z tvrdého PVC nebo z polypropylenu v otevřeném výkopu dvouosých DN 160</t>
  </si>
  <si>
    <t>-416156304</t>
  </si>
  <si>
    <t>286113900</t>
  </si>
  <si>
    <t>odbočka kanalizační plastová s hrdlem KG 150/110/45°</t>
  </si>
  <si>
    <t>-1024846519</t>
  </si>
  <si>
    <t>879001009R</t>
  </si>
  <si>
    <t>Napojení uliční vpusti do stávající kanalizace</t>
  </si>
  <si>
    <t>1504956252</t>
  </si>
  <si>
    <t>895941111</t>
  </si>
  <si>
    <t>Zřízení vpusti kanalizační  uliční z betonových dílců typ UV-50 normální</t>
  </si>
  <si>
    <t>-892001688</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</si>
  <si>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</si>
  <si>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592238520</t>
  </si>
  <si>
    <t>dno betonové pro uliční vpusť s kalovou prohlubní 45x30x5 cm</t>
  </si>
  <si>
    <t>-725561890</t>
  </si>
  <si>
    <t>592238540</t>
  </si>
  <si>
    <t>skruž betonová pro uliční vpusť s výtokovým otvorem PVC, 45x35x5 cm se zápach uzávěrem</t>
  </si>
  <si>
    <t>-571627501</t>
  </si>
  <si>
    <t>592238560</t>
  </si>
  <si>
    <t>skruž betonová pro uliční vpusť horní 45x19,5x5 cm</t>
  </si>
  <si>
    <t>968317126</t>
  </si>
  <si>
    <t>592238600</t>
  </si>
  <si>
    <t>skruž betonová pro uliční vpusť středová 45 x 19,5 x 5 cm</t>
  </si>
  <si>
    <t>-1267066482</t>
  </si>
  <si>
    <t>592238640</t>
  </si>
  <si>
    <t>prstenec betonový pro uliční vpusť vyrovnávací 39 x 6 x 13 cm</t>
  </si>
  <si>
    <t>-121980238</t>
  </si>
  <si>
    <t>592238740</t>
  </si>
  <si>
    <t>koš vysoký pro uliční vpusti, žárově zinkovaný plech,pro rám 500/300</t>
  </si>
  <si>
    <t>1955471219</t>
  </si>
  <si>
    <t>899204112</t>
  </si>
  <si>
    <t>Osazení mříží litinových včetně rámů a košů na bahno pro třídu zatížení D400, E600</t>
  </si>
  <si>
    <t>-716343168</t>
  </si>
  <si>
    <t xml:space="preserve">Poznámka k souboru cen:_x000D_
1. V cenách nejsou započteny náklady na dodání mříží, rámů a košů na bahno; tyto náklady se oceňují ve specifikaci. </t>
  </si>
  <si>
    <t>592238780R</t>
  </si>
  <si>
    <t>mříž D400 Obrubníková typ RADBUZA</t>
  </si>
  <si>
    <t>-553247649</t>
  </si>
  <si>
    <t>-1616980241</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</si>
  <si>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</si>
  <si>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VRN - VRN</t>
  </si>
  <si>
    <t>VRN - Vedlejší rozpočtové náklady</t>
  </si>
  <si>
    <t xml:space="preserve">    VRN1 - Průzkumné, geodetické a projektové práce</t>
  </si>
  <si>
    <t>Vedlejší rozpočtové náklady</t>
  </si>
  <si>
    <t>VRN1</t>
  </si>
  <si>
    <t>Průzkumné, geodetické a projektové práce</t>
  </si>
  <si>
    <t>094103100</t>
  </si>
  <si>
    <t>Zajištění a provedení všech prací a dodávek nezbytných k provedení díla, tj. prací a dodávek které nejsou přímo určeny rozsahem stavby, avšak jejich provedení je pro zhotovení stavby nezbytné (např. VRN/NUS vč. zařízení staveniště)</t>
  </si>
  <si>
    <t>kpl</t>
  </si>
  <si>
    <t>094103101</t>
  </si>
  <si>
    <t>VN - Vytýčení a ochrana stávajících inženýrských sítí - prověření existence stávajících podzemních i vzdušných vedení a zařízení, zajíštění vytýčení a provedení opatření pro jejich zajištění a ochranu po dobu výstavby</t>
  </si>
  <si>
    <t>094103102</t>
  </si>
  <si>
    <t>VN - Dopravní opatření po dobu stavby - vybavení povolení zvlátního užívání, návrh DIO a zajištění dopravních opatření po dobu stavby včetně průběžné kontroly a udržování</t>
  </si>
  <si>
    <t>1024</t>
  </si>
  <si>
    <t>591711005</t>
  </si>
  <si>
    <t>094103103</t>
  </si>
  <si>
    <t>VN - Zajištění vstupu, vjezdu a bezpečnosti k sousedním nemovitostem</t>
  </si>
  <si>
    <t>1849270406</t>
  </si>
  <si>
    <t>094103107</t>
  </si>
  <si>
    <t>VN - Provedení zkoušek materiálů, zařízení a hutnění, komplexní vyzkoušení a zaškolení obsluhy v minimálním rozsahu</t>
  </si>
  <si>
    <t>094103108</t>
  </si>
  <si>
    <t>VN - Náklady spojené se zajištěním pitné vody po dobu odstávky vodovodního řadu (cisterna, suchovod spod.)</t>
  </si>
  <si>
    <t>155905332</t>
  </si>
  <si>
    <t>094103154</t>
  </si>
  <si>
    <t>ON - Technicko zkušební plán pro stavbu schválení a jeho schválení správcem silnice I/22 a správcem místních komunikací</t>
  </si>
  <si>
    <t>094103155</t>
  </si>
  <si>
    <t>ON - Pořízení kompletní dokladové části stavby dle podmínek smlouvy o dílo (zejména kontroly, zkoušky, revize, atesty, prohlášení atd. )</t>
  </si>
  <si>
    <t>094103156</t>
  </si>
  <si>
    <t>ON - Pořízení projektové dokumentace skutečného provedení stavby DSPS v digitální podobě + 3 paré v tištěné podobě</t>
  </si>
  <si>
    <t>094103157</t>
  </si>
  <si>
    <t>ON - Geodetické práce - vytýčení stavby, hranic pozemku</t>
  </si>
  <si>
    <t>094103158</t>
  </si>
  <si>
    <t>ON - Geodetické práce - Zaměření skutečného stavu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</si>
</sst>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4"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0" xfId="0" applyFont="1" applyAlignment="1">
      <alignment vertical="top" wrapText="1"/>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4" fontId="19" fillId="0" borderId="0" xfId="0" applyNumberFormat="1" applyFont="1" applyAlignment="1">
      <alignment vertical="center"/>
    </xf>
    <xf numFmtId="0" fontId="1" fillId="0" borderId="0" xfId="0"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4" fillId="2" borderId="0" xfId="0" applyFont="1" applyFill="1" applyAlignment="1">
      <alignment horizontal="center" vertical="center"/>
    </xf>
    <xf numFmtId="0" fontId="0" fillId="0" borderId="0" xfId="0"/>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4" fontId="29" fillId="0" borderId="0" xfId="0" applyNumberFormat="1" applyFont="1" applyAlignment="1">
      <alignment vertical="center"/>
    </xf>
    <xf numFmtId="0" fontId="29"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8" fillId="0" borderId="0" xfId="0" applyFont="1" applyAlignment="1">
      <alignment horizontal="left" vertical="center" wrapText="1"/>
    </xf>
    <xf numFmtId="0" fontId="23" fillId="5" borderId="8" xfId="0" applyFont="1" applyFill="1" applyBorder="1" applyAlignment="1">
      <alignment horizontal="left" vertical="center"/>
    </xf>
    <xf numFmtId="0" fontId="23" fillId="5" borderId="7" xfId="0" applyFont="1" applyFill="1" applyBorder="1" applyAlignment="1">
      <alignment horizontal="righ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1</v>
      </c>
      <c r="BT1" s="16" t="s">
        <v>3</v>
      </c>
      <c r="BU1" s="16" t="s">
        <v>3</v>
      </c>
      <c r="BV1" s="16" t="s">
        <v>4</v>
      </c>
    </row>
    <row r="2" spans="1:74" ht="36.950000000000003" customHeight="1">
      <c r="AR2" s="230" t="s">
        <v>5</v>
      </c>
      <c r="AS2" s="231"/>
      <c r="AT2" s="231"/>
      <c r="AU2" s="231"/>
      <c r="AV2" s="231"/>
      <c r="AW2" s="231"/>
      <c r="AX2" s="231"/>
      <c r="AY2" s="231"/>
      <c r="AZ2" s="231"/>
      <c r="BA2" s="231"/>
      <c r="BB2" s="231"/>
      <c r="BC2" s="231"/>
      <c r="BD2" s="231"/>
      <c r="BE2" s="231"/>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41" t="s">
        <v>14</v>
      </c>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R5" s="20"/>
      <c r="BE5" s="221" t="s">
        <v>15</v>
      </c>
      <c r="BS5" s="17" t="s">
        <v>6</v>
      </c>
    </row>
    <row r="6" spans="1:74" ht="36.950000000000003" customHeight="1">
      <c r="B6" s="20"/>
      <c r="D6" s="26" t="s">
        <v>16</v>
      </c>
      <c r="K6" s="242" t="s">
        <v>17</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R6" s="20"/>
      <c r="BE6" s="222"/>
      <c r="BS6" s="17" t="s">
        <v>6</v>
      </c>
    </row>
    <row r="7" spans="1:74" ht="12" customHeight="1">
      <c r="B7" s="20"/>
      <c r="D7" s="27" t="s">
        <v>18</v>
      </c>
      <c r="K7" s="25" t="s">
        <v>1</v>
      </c>
      <c r="AK7" s="27" t="s">
        <v>19</v>
      </c>
      <c r="AN7" s="25" t="s">
        <v>1</v>
      </c>
      <c r="AR7" s="20"/>
      <c r="BE7" s="222"/>
      <c r="BS7" s="17" t="s">
        <v>6</v>
      </c>
    </row>
    <row r="8" spans="1:74" ht="12" customHeight="1">
      <c r="B8" s="20"/>
      <c r="D8" s="27" t="s">
        <v>20</v>
      </c>
      <c r="K8" s="25" t="s">
        <v>21</v>
      </c>
      <c r="AK8" s="27" t="s">
        <v>22</v>
      </c>
      <c r="AN8" s="28" t="s">
        <v>23</v>
      </c>
      <c r="AR8" s="20"/>
      <c r="BE8" s="222"/>
      <c r="BS8" s="17" t="s">
        <v>6</v>
      </c>
    </row>
    <row r="9" spans="1:74" ht="14.45" customHeight="1">
      <c r="B9" s="20"/>
      <c r="AR9" s="20"/>
      <c r="BE9" s="222"/>
      <c r="BS9" s="17" t="s">
        <v>6</v>
      </c>
    </row>
    <row r="10" spans="1:74" ht="12" customHeight="1">
      <c r="B10" s="20"/>
      <c r="D10" s="27" t="s">
        <v>24</v>
      </c>
      <c r="AK10" s="27" t="s">
        <v>25</v>
      </c>
      <c r="AN10" s="25" t="s">
        <v>1</v>
      </c>
      <c r="AR10" s="20"/>
      <c r="BE10" s="222"/>
      <c r="BS10" s="17" t="s">
        <v>6</v>
      </c>
    </row>
    <row r="11" spans="1:74" ht="18.399999999999999" customHeight="1">
      <c r="B11" s="20"/>
      <c r="E11" s="25" t="s">
        <v>21</v>
      </c>
      <c r="AK11" s="27" t="s">
        <v>26</v>
      </c>
      <c r="AN11" s="25" t="s">
        <v>1</v>
      </c>
      <c r="AR11" s="20"/>
      <c r="BE11" s="222"/>
      <c r="BS11" s="17" t="s">
        <v>6</v>
      </c>
    </row>
    <row r="12" spans="1:74" ht="6.95" customHeight="1">
      <c r="B12" s="20"/>
      <c r="AR12" s="20"/>
      <c r="BE12" s="222"/>
      <c r="BS12" s="17" t="s">
        <v>6</v>
      </c>
    </row>
    <row r="13" spans="1:74" ht="12" customHeight="1">
      <c r="B13" s="20"/>
      <c r="D13" s="27" t="s">
        <v>27</v>
      </c>
      <c r="AK13" s="27" t="s">
        <v>25</v>
      </c>
      <c r="AN13" s="29" t="s">
        <v>28</v>
      </c>
      <c r="AR13" s="20"/>
      <c r="BE13" s="222"/>
      <c r="BS13" s="17" t="s">
        <v>6</v>
      </c>
    </row>
    <row r="14" spans="1:74" ht="12.75">
      <c r="B14" s="20"/>
      <c r="E14" s="243" t="s">
        <v>28</v>
      </c>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7" t="s">
        <v>26</v>
      </c>
      <c r="AN14" s="29" t="s">
        <v>28</v>
      </c>
      <c r="AR14" s="20"/>
      <c r="BE14" s="222"/>
      <c r="BS14" s="17" t="s">
        <v>6</v>
      </c>
    </row>
    <row r="15" spans="1:74" ht="6.95" customHeight="1">
      <c r="B15" s="20"/>
      <c r="AR15" s="20"/>
      <c r="BE15" s="222"/>
      <c r="BS15" s="17" t="s">
        <v>3</v>
      </c>
    </row>
    <row r="16" spans="1:74" ht="12" customHeight="1">
      <c r="B16" s="20"/>
      <c r="D16" s="27" t="s">
        <v>29</v>
      </c>
      <c r="AK16" s="27" t="s">
        <v>25</v>
      </c>
      <c r="AN16" s="25" t="s">
        <v>1</v>
      </c>
      <c r="AR16" s="20"/>
      <c r="BE16" s="222"/>
      <c r="BS16" s="17" t="s">
        <v>3</v>
      </c>
    </row>
    <row r="17" spans="2:71" ht="18.399999999999999" customHeight="1">
      <c r="B17" s="20"/>
      <c r="E17" s="25" t="s">
        <v>21</v>
      </c>
      <c r="AK17" s="27" t="s">
        <v>26</v>
      </c>
      <c r="AN17" s="25" t="s">
        <v>1</v>
      </c>
      <c r="AR17" s="20"/>
      <c r="BE17" s="222"/>
      <c r="BS17" s="17" t="s">
        <v>30</v>
      </c>
    </row>
    <row r="18" spans="2:71" ht="6.95" customHeight="1">
      <c r="B18" s="20"/>
      <c r="AR18" s="20"/>
      <c r="BE18" s="222"/>
      <c r="BS18" s="17" t="s">
        <v>6</v>
      </c>
    </row>
    <row r="19" spans="2:71" ht="12" customHeight="1">
      <c r="B19" s="20"/>
      <c r="D19" s="27" t="s">
        <v>31</v>
      </c>
      <c r="AK19" s="27" t="s">
        <v>25</v>
      </c>
      <c r="AN19" s="25" t="s">
        <v>1</v>
      </c>
      <c r="AR19" s="20"/>
      <c r="BE19" s="222"/>
      <c r="BS19" s="17" t="s">
        <v>6</v>
      </c>
    </row>
    <row r="20" spans="2:71" ht="18.399999999999999" customHeight="1">
      <c r="B20" s="20"/>
      <c r="E20" s="25" t="s">
        <v>21</v>
      </c>
      <c r="AK20" s="27" t="s">
        <v>26</v>
      </c>
      <c r="AN20" s="25" t="s">
        <v>1</v>
      </c>
      <c r="AR20" s="20"/>
      <c r="BE20" s="222"/>
      <c r="BS20" s="17" t="s">
        <v>3</v>
      </c>
    </row>
    <row r="21" spans="2:71" ht="6.95" customHeight="1">
      <c r="B21" s="20"/>
      <c r="AR21" s="20"/>
      <c r="BE21" s="222"/>
    </row>
    <row r="22" spans="2:71" ht="12" customHeight="1">
      <c r="B22" s="20"/>
      <c r="D22" s="27" t="s">
        <v>32</v>
      </c>
      <c r="AR22" s="20"/>
      <c r="BE22" s="222"/>
    </row>
    <row r="23" spans="2:71" ht="16.5" customHeight="1">
      <c r="B23" s="20"/>
      <c r="E23" s="245" t="s">
        <v>1</v>
      </c>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5"/>
      <c r="AK23" s="245"/>
      <c r="AL23" s="245"/>
      <c r="AM23" s="245"/>
      <c r="AN23" s="245"/>
      <c r="AR23" s="20"/>
      <c r="BE23" s="222"/>
    </row>
    <row r="24" spans="2:71" ht="6.95" customHeight="1">
      <c r="B24" s="20"/>
      <c r="AR24" s="20"/>
      <c r="BE24" s="222"/>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2"/>
    </row>
    <row r="26" spans="2:71" s="1" customFormat="1" ht="25.9" customHeight="1">
      <c r="B26" s="32"/>
      <c r="D26" s="33" t="s">
        <v>33</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4">
        <f>ROUND(AG94,2)</f>
        <v>0</v>
      </c>
      <c r="AL26" s="225"/>
      <c r="AM26" s="225"/>
      <c r="AN26" s="225"/>
      <c r="AO26" s="225"/>
      <c r="AR26" s="32"/>
      <c r="BE26" s="222"/>
    </row>
    <row r="27" spans="2:71" s="1" customFormat="1" ht="6.95" customHeight="1">
      <c r="B27" s="32"/>
      <c r="AR27" s="32"/>
      <c r="BE27" s="222"/>
    </row>
    <row r="28" spans="2:71" s="1" customFormat="1" ht="12.75">
      <c r="B28" s="32"/>
      <c r="L28" s="246" t="s">
        <v>34</v>
      </c>
      <c r="M28" s="246"/>
      <c r="N28" s="246"/>
      <c r="O28" s="246"/>
      <c r="P28" s="246"/>
      <c r="W28" s="246" t="s">
        <v>35</v>
      </c>
      <c r="X28" s="246"/>
      <c r="Y28" s="246"/>
      <c r="Z28" s="246"/>
      <c r="AA28" s="246"/>
      <c r="AB28" s="246"/>
      <c r="AC28" s="246"/>
      <c r="AD28" s="246"/>
      <c r="AE28" s="246"/>
      <c r="AK28" s="246" t="s">
        <v>36</v>
      </c>
      <c r="AL28" s="246"/>
      <c r="AM28" s="246"/>
      <c r="AN28" s="246"/>
      <c r="AO28" s="246"/>
      <c r="AR28" s="32"/>
      <c r="BE28" s="222"/>
    </row>
    <row r="29" spans="2:71" s="2" customFormat="1" ht="14.45" customHeight="1">
      <c r="B29" s="36"/>
      <c r="D29" s="27" t="s">
        <v>37</v>
      </c>
      <c r="F29" s="27" t="s">
        <v>38</v>
      </c>
      <c r="L29" s="247">
        <v>0.21</v>
      </c>
      <c r="M29" s="220"/>
      <c r="N29" s="220"/>
      <c r="O29" s="220"/>
      <c r="P29" s="220"/>
      <c r="W29" s="219">
        <f>ROUND(AZ94, 2)</f>
        <v>0</v>
      </c>
      <c r="X29" s="220"/>
      <c r="Y29" s="220"/>
      <c r="Z29" s="220"/>
      <c r="AA29" s="220"/>
      <c r="AB29" s="220"/>
      <c r="AC29" s="220"/>
      <c r="AD29" s="220"/>
      <c r="AE29" s="220"/>
      <c r="AK29" s="219">
        <f>ROUND(AV94, 2)</f>
        <v>0</v>
      </c>
      <c r="AL29" s="220"/>
      <c r="AM29" s="220"/>
      <c r="AN29" s="220"/>
      <c r="AO29" s="220"/>
      <c r="AR29" s="36"/>
      <c r="BE29" s="223"/>
    </row>
    <row r="30" spans="2:71" s="2" customFormat="1" ht="14.45" customHeight="1">
      <c r="B30" s="36"/>
      <c r="F30" s="27" t="s">
        <v>39</v>
      </c>
      <c r="L30" s="247">
        <v>0.15</v>
      </c>
      <c r="M30" s="220"/>
      <c r="N30" s="220"/>
      <c r="O30" s="220"/>
      <c r="P30" s="220"/>
      <c r="W30" s="219">
        <f>ROUND(BA94, 2)</f>
        <v>0</v>
      </c>
      <c r="X30" s="220"/>
      <c r="Y30" s="220"/>
      <c r="Z30" s="220"/>
      <c r="AA30" s="220"/>
      <c r="AB30" s="220"/>
      <c r="AC30" s="220"/>
      <c r="AD30" s="220"/>
      <c r="AE30" s="220"/>
      <c r="AK30" s="219">
        <f>ROUND(AW94, 2)</f>
        <v>0</v>
      </c>
      <c r="AL30" s="220"/>
      <c r="AM30" s="220"/>
      <c r="AN30" s="220"/>
      <c r="AO30" s="220"/>
      <c r="AR30" s="36"/>
      <c r="BE30" s="223"/>
    </row>
    <row r="31" spans="2:71" s="2" customFormat="1" ht="14.45" hidden="1" customHeight="1">
      <c r="B31" s="36"/>
      <c r="F31" s="27" t="s">
        <v>40</v>
      </c>
      <c r="L31" s="247">
        <v>0.21</v>
      </c>
      <c r="M31" s="220"/>
      <c r="N31" s="220"/>
      <c r="O31" s="220"/>
      <c r="P31" s="220"/>
      <c r="W31" s="219">
        <f>ROUND(BB94, 2)</f>
        <v>0</v>
      </c>
      <c r="X31" s="220"/>
      <c r="Y31" s="220"/>
      <c r="Z31" s="220"/>
      <c r="AA31" s="220"/>
      <c r="AB31" s="220"/>
      <c r="AC31" s="220"/>
      <c r="AD31" s="220"/>
      <c r="AE31" s="220"/>
      <c r="AK31" s="219">
        <v>0</v>
      </c>
      <c r="AL31" s="220"/>
      <c r="AM31" s="220"/>
      <c r="AN31" s="220"/>
      <c r="AO31" s="220"/>
      <c r="AR31" s="36"/>
      <c r="BE31" s="223"/>
    </row>
    <row r="32" spans="2:71" s="2" customFormat="1" ht="14.45" hidden="1" customHeight="1">
      <c r="B32" s="36"/>
      <c r="F32" s="27" t="s">
        <v>41</v>
      </c>
      <c r="L32" s="247">
        <v>0.15</v>
      </c>
      <c r="M32" s="220"/>
      <c r="N32" s="220"/>
      <c r="O32" s="220"/>
      <c r="P32" s="220"/>
      <c r="W32" s="219">
        <f>ROUND(BC94, 2)</f>
        <v>0</v>
      </c>
      <c r="X32" s="220"/>
      <c r="Y32" s="220"/>
      <c r="Z32" s="220"/>
      <c r="AA32" s="220"/>
      <c r="AB32" s="220"/>
      <c r="AC32" s="220"/>
      <c r="AD32" s="220"/>
      <c r="AE32" s="220"/>
      <c r="AK32" s="219">
        <v>0</v>
      </c>
      <c r="AL32" s="220"/>
      <c r="AM32" s="220"/>
      <c r="AN32" s="220"/>
      <c r="AO32" s="220"/>
      <c r="AR32" s="36"/>
      <c r="BE32" s="223"/>
    </row>
    <row r="33" spans="2:57" s="2" customFormat="1" ht="14.45" hidden="1" customHeight="1">
      <c r="B33" s="36"/>
      <c r="F33" s="27" t="s">
        <v>42</v>
      </c>
      <c r="L33" s="247">
        <v>0</v>
      </c>
      <c r="M33" s="220"/>
      <c r="N33" s="220"/>
      <c r="O33" s="220"/>
      <c r="P33" s="220"/>
      <c r="W33" s="219">
        <f>ROUND(BD94, 2)</f>
        <v>0</v>
      </c>
      <c r="X33" s="220"/>
      <c r="Y33" s="220"/>
      <c r="Z33" s="220"/>
      <c r="AA33" s="220"/>
      <c r="AB33" s="220"/>
      <c r="AC33" s="220"/>
      <c r="AD33" s="220"/>
      <c r="AE33" s="220"/>
      <c r="AK33" s="219">
        <v>0</v>
      </c>
      <c r="AL33" s="220"/>
      <c r="AM33" s="220"/>
      <c r="AN33" s="220"/>
      <c r="AO33" s="220"/>
      <c r="AR33" s="36"/>
      <c r="BE33" s="223"/>
    </row>
    <row r="34" spans="2:57" s="1" customFormat="1" ht="6.95" customHeight="1">
      <c r="B34" s="32"/>
      <c r="AR34" s="32"/>
      <c r="BE34" s="222"/>
    </row>
    <row r="35" spans="2:57" s="1" customFormat="1" ht="25.9" customHeight="1">
      <c r="B35" s="32"/>
      <c r="C35" s="37"/>
      <c r="D35" s="38" t="s">
        <v>43</v>
      </c>
      <c r="E35" s="39"/>
      <c r="F35" s="39"/>
      <c r="G35" s="39"/>
      <c r="H35" s="39"/>
      <c r="I35" s="39"/>
      <c r="J35" s="39"/>
      <c r="K35" s="39"/>
      <c r="L35" s="39"/>
      <c r="M35" s="39"/>
      <c r="N35" s="39"/>
      <c r="O35" s="39"/>
      <c r="P35" s="39"/>
      <c r="Q35" s="39"/>
      <c r="R35" s="39"/>
      <c r="S35" s="39"/>
      <c r="T35" s="40" t="s">
        <v>44</v>
      </c>
      <c r="U35" s="39"/>
      <c r="V35" s="39"/>
      <c r="W35" s="39"/>
      <c r="X35" s="226" t="s">
        <v>45</v>
      </c>
      <c r="Y35" s="227"/>
      <c r="Z35" s="227"/>
      <c r="AA35" s="227"/>
      <c r="AB35" s="227"/>
      <c r="AC35" s="39"/>
      <c r="AD35" s="39"/>
      <c r="AE35" s="39"/>
      <c r="AF35" s="39"/>
      <c r="AG35" s="39"/>
      <c r="AH35" s="39"/>
      <c r="AI35" s="39"/>
      <c r="AJ35" s="39"/>
      <c r="AK35" s="228">
        <f>SUM(AK26:AK33)</f>
        <v>0</v>
      </c>
      <c r="AL35" s="227"/>
      <c r="AM35" s="227"/>
      <c r="AN35" s="227"/>
      <c r="AO35" s="229"/>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46</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47</v>
      </c>
      <c r="AI49" s="42"/>
      <c r="AJ49" s="42"/>
      <c r="AK49" s="42"/>
      <c r="AL49" s="42"/>
      <c r="AM49" s="42"/>
      <c r="AN49" s="42"/>
      <c r="AO49" s="42"/>
      <c r="AR49" s="32"/>
    </row>
    <row r="50" spans="2:44" ht="11.25">
      <c r="B50" s="20"/>
      <c r="AR50" s="20"/>
    </row>
    <row r="51" spans="2:44" ht="11.25">
      <c r="B51" s="20"/>
      <c r="AR51" s="20"/>
    </row>
    <row r="52" spans="2:44" ht="11.25">
      <c r="B52" s="20"/>
      <c r="AR52" s="20"/>
    </row>
    <row r="53" spans="2:44" ht="11.25">
      <c r="B53" s="20"/>
      <c r="AR53" s="20"/>
    </row>
    <row r="54" spans="2:44" ht="11.25">
      <c r="B54" s="20"/>
      <c r="AR54" s="20"/>
    </row>
    <row r="55" spans="2:44" ht="11.25">
      <c r="B55" s="20"/>
      <c r="AR55" s="20"/>
    </row>
    <row r="56" spans="2:44" ht="11.25">
      <c r="B56" s="20"/>
      <c r="AR56" s="20"/>
    </row>
    <row r="57" spans="2:44" ht="11.25">
      <c r="B57" s="20"/>
      <c r="AR57" s="20"/>
    </row>
    <row r="58" spans="2:44" ht="11.25">
      <c r="B58" s="20"/>
      <c r="AR58" s="20"/>
    </row>
    <row r="59" spans="2:44" ht="11.25">
      <c r="B59" s="20"/>
      <c r="AR59" s="20"/>
    </row>
    <row r="60" spans="2:44" s="1" customFormat="1" ht="12.75">
      <c r="B60" s="32"/>
      <c r="D60" s="43" t="s">
        <v>48</v>
      </c>
      <c r="E60" s="34"/>
      <c r="F60" s="34"/>
      <c r="G60" s="34"/>
      <c r="H60" s="34"/>
      <c r="I60" s="34"/>
      <c r="J60" s="34"/>
      <c r="K60" s="34"/>
      <c r="L60" s="34"/>
      <c r="M60" s="34"/>
      <c r="N60" s="34"/>
      <c r="O60" s="34"/>
      <c r="P60" s="34"/>
      <c r="Q60" s="34"/>
      <c r="R60" s="34"/>
      <c r="S60" s="34"/>
      <c r="T60" s="34"/>
      <c r="U60" s="34"/>
      <c r="V60" s="43" t="s">
        <v>49</v>
      </c>
      <c r="W60" s="34"/>
      <c r="X60" s="34"/>
      <c r="Y60" s="34"/>
      <c r="Z60" s="34"/>
      <c r="AA60" s="34"/>
      <c r="AB60" s="34"/>
      <c r="AC60" s="34"/>
      <c r="AD60" s="34"/>
      <c r="AE60" s="34"/>
      <c r="AF60" s="34"/>
      <c r="AG60" s="34"/>
      <c r="AH60" s="43" t="s">
        <v>48</v>
      </c>
      <c r="AI60" s="34"/>
      <c r="AJ60" s="34"/>
      <c r="AK60" s="34"/>
      <c r="AL60" s="34"/>
      <c r="AM60" s="43" t="s">
        <v>49</v>
      </c>
      <c r="AN60" s="34"/>
      <c r="AO60" s="34"/>
      <c r="AR60" s="32"/>
    </row>
    <row r="61" spans="2:44" ht="11.25">
      <c r="B61" s="20"/>
      <c r="AR61" s="20"/>
    </row>
    <row r="62" spans="2:44" ht="11.25">
      <c r="B62" s="20"/>
      <c r="AR62" s="20"/>
    </row>
    <row r="63" spans="2:44" ht="11.25">
      <c r="B63" s="20"/>
      <c r="AR63" s="20"/>
    </row>
    <row r="64" spans="2:44" s="1" customFormat="1" ht="12.75">
      <c r="B64" s="32"/>
      <c r="D64" s="41" t="s">
        <v>50</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51</v>
      </c>
      <c r="AI64" s="42"/>
      <c r="AJ64" s="42"/>
      <c r="AK64" s="42"/>
      <c r="AL64" s="42"/>
      <c r="AM64" s="42"/>
      <c r="AN64" s="42"/>
      <c r="AO64" s="42"/>
      <c r="AR64" s="32"/>
    </row>
    <row r="65" spans="2:44" ht="11.25">
      <c r="B65" s="20"/>
      <c r="AR65" s="20"/>
    </row>
    <row r="66" spans="2:44" ht="11.25">
      <c r="B66" s="20"/>
      <c r="AR66" s="20"/>
    </row>
    <row r="67" spans="2:44" ht="11.25">
      <c r="B67" s="20"/>
      <c r="AR67" s="20"/>
    </row>
    <row r="68" spans="2:44" ht="11.25">
      <c r="B68" s="20"/>
      <c r="AR68" s="20"/>
    </row>
    <row r="69" spans="2:44" ht="11.25">
      <c r="B69" s="20"/>
      <c r="AR69" s="20"/>
    </row>
    <row r="70" spans="2:44" ht="11.25">
      <c r="B70" s="20"/>
      <c r="AR70" s="20"/>
    </row>
    <row r="71" spans="2:44" ht="11.25">
      <c r="B71" s="20"/>
      <c r="AR71" s="20"/>
    </row>
    <row r="72" spans="2:44" ht="11.25">
      <c r="B72" s="20"/>
      <c r="AR72" s="20"/>
    </row>
    <row r="73" spans="2:44" ht="11.25">
      <c r="B73" s="20"/>
      <c r="AR73" s="20"/>
    </row>
    <row r="74" spans="2:44" ht="11.25">
      <c r="B74" s="20"/>
      <c r="AR74" s="20"/>
    </row>
    <row r="75" spans="2:44" s="1" customFormat="1" ht="12.75">
      <c r="B75" s="32"/>
      <c r="D75" s="43" t="s">
        <v>48</v>
      </c>
      <c r="E75" s="34"/>
      <c r="F75" s="34"/>
      <c r="G75" s="34"/>
      <c r="H75" s="34"/>
      <c r="I75" s="34"/>
      <c r="J75" s="34"/>
      <c r="K75" s="34"/>
      <c r="L75" s="34"/>
      <c r="M75" s="34"/>
      <c r="N75" s="34"/>
      <c r="O75" s="34"/>
      <c r="P75" s="34"/>
      <c r="Q75" s="34"/>
      <c r="R75" s="34"/>
      <c r="S75" s="34"/>
      <c r="T75" s="34"/>
      <c r="U75" s="34"/>
      <c r="V75" s="43" t="s">
        <v>49</v>
      </c>
      <c r="W75" s="34"/>
      <c r="X75" s="34"/>
      <c r="Y75" s="34"/>
      <c r="Z75" s="34"/>
      <c r="AA75" s="34"/>
      <c r="AB75" s="34"/>
      <c r="AC75" s="34"/>
      <c r="AD75" s="34"/>
      <c r="AE75" s="34"/>
      <c r="AF75" s="34"/>
      <c r="AG75" s="34"/>
      <c r="AH75" s="43" t="s">
        <v>48</v>
      </c>
      <c r="AI75" s="34"/>
      <c r="AJ75" s="34"/>
      <c r="AK75" s="34"/>
      <c r="AL75" s="34"/>
      <c r="AM75" s="43" t="s">
        <v>49</v>
      </c>
      <c r="AN75" s="34"/>
      <c r="AO75" s="34"/>
      <c r="AR75" s="32"/>
    </row>
    <row r="76" spans="2:44" s="1" customFormat="1" ht="11.25">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52</v>
      </c>
      <c r="AR82" s="32"/>
    </row>
    <row r="83" spans="1:91" s="1" customFormat="1" ht="6.95" customHeight="1">
      <c r="B83" s="32"/>
      <c r="AR83" s="32"/>
    </row>
    <row r="84" spans="1:91" s="3" customFormat="1" ht="12" customHeight="1">
      <c r="B84" s="48"/>
      <c r="C84" s="27" t="s">
        <v>13</v>
      </c>
      <c r="L84" s="3" t="str">
        <f>K5</f>
        <v>21163</v>
      </c>
      <c r="AR84" s="48"/>
    </row>
    <row r="85" spans="1:91" s="4" customFormat="1" ht="36.950000000000003" customHeight="1">
      <c r="B85" s="49"/>
      <c r="C85" s="50" t="s">
        <v>16</v>
      </c>
      <c r="L85" s="238" t="str">
        <f>K6</f>
        <v>Horažďovice ZTV 31/4</v>
      </c>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39"/>
      <c r="AL85" s="239"/>
      <c r="AM85" s="239"/>
      <c r="AN85" s="239"/>
      <c r="AO85" s="239"/>
      <c r="AR85" s="49"/>
    </row>
    <row r="86" spans="1:91" s="1" customFormat="1" ht="6.95" customHeight="1">
      <c r="B86" s="32"/>
      <c r="AR86" s="32"/>
    </row>
    <row r="87" spans="1:91" s="1" customFormat="1" ht="12" customHeight="1">
      <c r="B87" s="32"/>
      <c r="C87" s="27" t="s">
        <v>20</v>
      </c>
      <c r="L87" s="51" t="str">
        <f>IF(K8="","",K8)</f>
        <v xml:space="preserve"> </v>
      </c>
      <c r="AI87" s="27" t="s">
        <v>22</v>
      </c>
      <c r="AM87" s="240" t="str">
        <f>IF(AN8= "","",AN8)</f>
        <v>2. 7. 2019</v>
      </c>
      <c r="AN87" s="240"/>
      <c r="AR87" s="32"/>
    </row>
    <row r="88" spans="1:91" s="1" customFormat="1" ht="6.95" customHeight="1">
      <c r="B88" s="32"/>
      <c r="AR88" s="32"/>
    </row>
    <row r="89" spans="1:91" s="1" customFormat="1" ht="15.2" customHeight="1">
      <c r="B89" s="32"/>
      <c r="C89" s="27" t="s">
        <v>24</v>
      </c>
      <c r="L89" s="3" t="str">
        <f>IF(E11= "","",E11)</f>
        <v xml:space="preserve"> </v>
      </c>
      <c r="AI89" s="27" t="s">
        <v>29</v>
      </c>
      <c r="AM89" s="236" t="str">
        <f>IF(E17="","",E17)</f>
        <v xml:space="preserve"> </v>
      </c>
      <c r="AN89" s="237"/>
      <c r="AO89" s="237"/>
      <c r="AP89" s="237"/>
      <c r="AR89" s="32"/>
      <c r="AS89" s="232" t="s">
        <v>53</v>
      </c>
      <c r="AT89" s="233"/>
      <c r="AU89" s="53"/>
      <c r="AV89" s="53"/>
      <c r="AW89" s="53"/>
      <c r="AX89" s="53"/>
      <c r="AY89" s="53"/>
      <c r="AZ89" s="53"/>
      <c r="BA89" s="53"/>
      <c r="BB89" s="53"/>
      <c r="BC89" s="53"/>
      <c r="BD89" s="54"/>
    </row>
    <row r="90" spans="1:91" s="1" customFormat="1" ht="15.2" customHeight="1">
      <c r="B90" s="32"/>
      <c r="C90" s="27" t="s">
        <v>27</v>
      </c>
      <c r="L90" s="3" t="str">
        <f>IF(E14= "Vyplň údaj","",E14)</f>
        <v/>
      </c>
      <c r="AI90" s="27" t="s">
        <v>31</v>
      </c>
      <c r="AM90" s="236" t="str">
        <f>IF(E20="","",E20)</f>
        <v xml:space="preserve"> </v>
      </c>
      <c r="AN90" s="237"/>
      <c r="AO90" s="237"/>
      <c r="AP90" s="237"/>
      <c r="AR90" s="32"/>
      <c r="AS90" s="234"/>
      <c r="AT90" s="235"/>
      <c r="AU90" s="55"/>
      <c r="AV90" s="55"/>
      <c r="AW90" s="55"/>
      <c r="AX90" s="55"/>
      <c r="AY90" s="55"/>
      <c r="AZ90" s="55"/>
      <c r="BA90" s="55"/>
      <c r="BB90" s="55"/>
      <c r="BC90" s="55"/>
      <c r="BD90" s="56"/>
    </row>
    <row r="91" spans="1:91" s="1" customFormat="1" ht="10.9" customHeight="1">
      <c r="B91" s="32"/>
      <c r="AR91" s="32"/>
      <c r="AS91" s="234"/>
      <c r="AT91" s="235"/>
      <c r="AU91" s="55"/>
      <c r="AV91" s="55"/>
      <c r="AW91" s="55"/>
      <c r="AX91" s="55"/>
      <c r="AY91" s="55"/>
      <c r="AZ91" s="55"/>
      <c r="BA91" s="55"/>
      <c r="BB91" s="55"/>
      <c r="BC91" s="55"/>
      <c r="BD91" s="56"/>
    </row>
    <row r="92" spans="1:91" s="1" customFormat="1" ht="29.25" customHeight="1">
      <c r="B92" s="32"/>
      <c r="C92" s="250" t="s">
        <v>54</v>
      </c>
      <c r="D92" s="251"/>
      <c r="E92" s="251"/>
      <c r="F92" s="251"/>
      <c r="G92" s="251"/>
      <c r="H92" s="57"/>
      <c r="I92" s="252" t="s">
        <v>55</v>
      </c>
      <c r="J92" s="251"/>
      <c r="K92" s="251"/>
      <c r="L92" s="251"/>
      <c r="M92" s="251"/>
      <c r="N92" s="251"/>
      <c r="O92" s="251"/>
      <c r="P92" s="251"/>
      <c r="Q92" s="251"/>
      <c r="R92" s="251"/>
      <c r="S92" s="251"/>
      <c r="T92" s="251"/>
      <c r="U92" s="251"/>
      <c r="V92" s="251"/>
      <c r="W92" s="251"/>
      <c r="X92" s="251"/>
      <c r="Y92" s="251"/>
      <c r="Z92" s="251"/>
      <c r="AA92" s="251"/>
      <c r="AB92" s="251"/>
      <c r="AC92" s="251"/>
      <c r="AD92" s="251"/>
      <c r="AE92" s="251"/>
      <c r="AF92" s="251"/>
      <c r="AG92" s="255" t="s">
        <v>56</v>
      </c>
      <c r="AH92" s="251"/>
      <c r="AI92" s="251"/>
      <c r="AJ92" s="251"/>
      <c r="AK92" s="251"/>
      <c r="AL92" s="251"/>
      <c r="AM92" s="251"/>
      <c r="AN92" s="252" t="s">
        <v>57</v>
      </c>
      <c r="AO92" s="251"/>
      <c r="AP92" s="254"/>
      <c r="AQ92" s="58" t="s">
        <v>58</v>
      </c>
      <c r="AR92" s="32"/>
      <c r="AS92" s="59" t="s">
        <v>59</v>
      </c>
      <c r="AT92" s="60" t="s">
        <v>60</v>
      </c>
      <c r="AU92" s="60" t="s">
        <v>61</v>
      </c>
      <c r="AV92" s="60" t="s">
        <v>62</v>
      </c>
      <c r="AW92" s="60" t="s">
        <v>63</v>
      </c>
      <c r="AX92" s="60" t="s">
        <v>64</v>
      </c>
      <c r="AY92" s="60" t="s">
        <v>65</v>
      </c>
      <c r="AZ92" s="60" t="s">
        <v>66</v>
      </c>
      <c r="BA92" s="60" t="s">
        <v>67</v>
      </c>
      <c r="BB92" s="60" t="s">
        <v>68</v>
      </c>
      <c r="BC92" s="60" t="s">
        <v>69</v>
      </c>
      <c r="BD92" s="61" t="s">
        <v>70</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71</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56">
        <f>ROUND(SUM(AG95:AG101),2)</f>
        <v>0</v>
      </c>
      <c r="AH94" s="256"/>
      <c r="AI94" s="256"/>
      <c r="AJ94" s="256"/>
      <c r="AK94" s="256"/>
      <c r="AL94" s="256"/>
      <c r="AM94" s="256"/>
      <c r="AN94" s="257">
        <f t="shared" ref="AN94:AN101" si="0">SUM(AG94,AT94)</f>
        <v>0</v>
      </c>
      <c r="AO94" s="257"/>
      <c r="AP94" s="257"/>
      <c r="AQ94" s="67" t="s">
        <v>1</v>
      </c>
      <c r="AR94" s="63"/>
      <c r="AS94" s="68">
        <f>ROUND(SUM(AS95:AS101),2)</f>
        <v>0</v>
      </c>
      <c r="AT94" s="69">
        <f t="shared" ref="AT94:AT101" si="1">ROUND(SUM(AV94:AW94),2)</f>
        <v>0</v>
      </c>
      <c r="AU94" s="70">
        <f>ROUND(SUM(AU95:AU101),5)</f>
        <v>0</v>
      </c>
      <c r="AV94" s="69">
        <f>ROUND(AZ94*L29,2)</f>
        <v>0</v>
      </c>
      <c r="AW94" s="69">
        <f>ROUND(BA94*L30,2)</f>
        <v>0</v>
      </c>
      <c r="AX94" s="69">
        <f>ROUND(BB94*L29,2)</f>
        <v>0</v>
      </c>
      <c r="AY94" s="69">
        <f>ROUND(BC94*L30,2)</f>
        <v>0</v>
      </c>
      <c r="AZ94" s="69">
        <f>ROUND(SUM(AZ95:AZ101),2)</f>
        <v>0</v>
      </c>
      <c r="BA94" s="69">
        <f>ROUND(SUM(BA95:BA101),2)</f>
        <v>0</v>
      </c>
      <c r="BB94" s="69">
        <f>ROUND(SUM(BB95:BB101),2)</f>
        <v>0</v>
      </c>
      <c r="BC94" s="69">
        <f>ROUND(SUM(BC95:BC101),2)</f>
        <v>0</v>
      </c>
      <c r="BD94" s="71">
        <f>ROUND(SUM(BD95:BD101),2)</f>
        <v>0</v>
      </c>
      <c r="BS94" s="72" t="s">
        <v>72</v>
      </c>
      <c r="BT94" s="72" t="s">
        <v>73</v>
      </c>
      <c r="BU94" s="73" t="s">
        <v>74</v>
      </c>
      <c r="BV94" s="72" t="s">
        <v>75</v>
      </c>
      <c r="BW94" s="72" t="s">
        <v>4</v>
      </c>
      <c r="BX94" s="72" t="s">
        <v>76</v>
      </c>
      <c r="CL94" s="72" t="s">
        <v>1</v>
      </c>
    </row>
    <row r="95" spans="1:91" s="6" customFormat="1" ht="16.5" customHeight="1">
      <c r="A95" s="74" t="s">
        <v>77</v>
      </c>
      <c r="B95" s="75"/>
      <c r="C95" s="76"/>
      <c r="D95" s="253" t="s">
        <v>78</v>
      </c>
      <c r="E95" s="253"/>
      <c r="F95" s="253"/>
      <c r="G95" s="253"/>
      <c r="H95" s="253"/>
      <c r="I95" s="77"/>
      <c r="J95" s="253" t="s">
        <v>79</v>
      </c>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48">
        <f>'SO 110 - Komunikace'!J30</f>
        <v>0</v>
      </c>
      <c r="AH95" s="249"/>
      <c r="AI95" s="249"/>
      <c r="AJ95" s="249"/>
      <c r="AK95" s="249"/>
      <c r="AL95" s="249"/>
      <c r="AM95" s="249"/>
      <c r="AN95" s="248">
        <f t="shared" si="0"/>
        <v>0</v>
      </c>
      <c r="AO95" s="249"/>
      <c r="AP95" s="249"/>
      <c r="AQ95" s="78" t="s">
        <v>80</v>
      </c>
      <c r="AR95" s="75"/>
      <c r="AS95" s="79">
        <v>0</v>
      </c>
      <c r="AT95" s="80">
        <f t="shared" si="1"/>
        <v>0</v>
      </c>
      <c r="AU95" s="81">
        <f>'SO 110 - Komunikace'!P123</f>
        <v>0</v>
      </c>
      <c r="AV95" s="80">
        <f>'SO 110 - Komunikace'!J33</f>
        <v>0</v>
      </c>
      <c r="AW95" s="80">
        <f>'SO 110 - Komunikace'!J34</f>
        <v>0</v>
      </c>
      <c r="AX95" s="80">
        <f>'SO 110 - Komunikace'!J35</f>
        <v>0</v>
      </c>
      <c r="AY95" s="80">
        <f>'SO 110 - Komunikace'!J36</f>
        <v>0</v>
      </c>
      <c r="AZ95" s="80">
        <f>'SO 110 - Komunikace'!F33</f>
        <v>0</v>
      </c>
      <c r="BA95" s="80">
        <f>'SO 110 - Komunikace'!F34</f>
        <v>0</v>
      </c>
      <c r="BB95" s="80">
        <f>'SO 110 - Komunikace'!F35</f>
        <v>0</v>
      </c>
      <c r="BC95" s="80">
        <f>'SO 110 - Komunikace'!F36</f>
        <v>0</v>
      </c>
      <c r="BD95" s="82">
        <f>'SO 110 - Komunikace'!F37</f>
        <v>0</v>
      </c>
      <c r="BT95" s="83" t="s">
        <v>81</v>
      </c>
      <c r="BV95" s="83" t="s">
        <v>75</v>
      </c>
      <c r="BW95" s="83" t="s">
        <v>82</v>
      </c>
      <c r="BX95" s="83" t="s">
        <v>4</v>
      </c>
      <c r="CL95" s="83" t="s">
        <v>1</v>
      </c>
      <c r="CM95" s="83" t="s">
        <v>83</v>
      </c>
    </row>
    <row r="96" spans="1:91" s="6" customFormat="1" ht="27" customHeight="1">
      <c r="A96" s="74" t="s">
        <v>77</v>
      </c>
      <c r="B96" s="75"/>
      <c r="C96" s="76"/>
      <c r="D96" s="253" t="s">
        <v>84</v>
      </c>
      <c r="E96" s="253"/>
      <c r="F96" s="253"/>
      <c r="G96" s="253"/>
      <c r="H96" s="253"/>
      <c r="I96" s="77"/>
      <c r="J96" s="253" t="s">
        <v>85</v>
      </c>
      <c r="K96" s="253"/>
      <c r="L96" s="253"/>
      <c r="M96" s="253"/>
      <c r="N96" s="253"/>
      <c r="O96" s="253"/>
      <c r="P96" s="253"/>
      <c r="Q96" s="253"/>
      <c r="R96" s="253"/>
      <c r="S96" s="253"/>
      <c r="T96" s="253"/>
      <c r="U96" s="253"/>
      <c r="V96" s="253"/>
      <c r="W96" s="253"/>
      <c r="X96" s="253"/>
      <c r="Y96" s="253"/>
      <c r="Z96" s="253"/>
      <c r="AA96" s="253"/>
      <c r="AB96" s="253"/>
      <c r="AC96" s="253"/>
      <c r="AD96" s="253"/>
      <c r="AE96" s="253"/>
      <c r="AF96" s="253"/>
      <c r="AG96" s="248">
        <f>'SO 310 - Jednotná kanaliz...'!J30</f>
        <v>0</v>
      </c>
      <c r="AH96" s="249"/>
      <c r="AI96" s="249"/>
      <c r="AJ96" s="249"/>
      <c r="AK96" s="249"/>
      <c r="AL96" s="249"/>
      <c r="AM96" s="249"/>
      <c r="AN96" s="248">
        <f t="shared" si="0"/>
        <v>0</v>
      </c>
      <c r="AO96" s="249"/>
      <c r="AP96" s="249"/>
      <c r="AQ96" s="78" t="s">
        <v>80</v>
      </c>
      <c r="AR96" s="75"/>
      <c r="AS96" s="79">
        <v>0</v>
      </c>
      <c r="AT96" s="80">
        <f t="shared" si="1"/>
        <v>0</v>
      </c>
      <c r="AU96" s="81">
        <f>'SO 310 - Jednotná kanaliz...'!P123</f>
        <v>0</v>
      </c>
      <c r="AV96" s="80">
        <f>'SO 310 - Jednotná kanaliz...'!J33</f>
        <v>0</v>
      </c>
      <c r="AW96" s="80">
        <f>'SO 310 - Jednotná kanaliz...'!J34</f>
        <v>0</v>
      </c>
      <c r="AX96" s="80">
        <f>'SO 310 - Jednotná kanaliz...'!J35</f>
        <v>0</v>
      </c>
      <c r="AY96" s="80">
        <f>'SO 310 - Jednotná kanaliz...'!J36</f>
        <v>0</v>
      </c>
      <c r="AZ96" s="80">
        <f>'SO 310 - Jednotná kanaliz...'!F33</f>
        <v>0</v>
      </c>
      <c r="BA96" s="80">
        <f>'SO 310 - Jednotná kanaliz...'!F34</f>
        <v>0</v>
      </c>
      <c r="BB96" s="80">
        <f>'SO 310 - Jednotná kanaliz...'!F35</f>
        <v>0</v>
      </c>
      <c r="BC96" s="80">
        <f>'SO 310 - Jednotná kanaliz...'!F36</f>
        <v>0</v>
      </c>
      <c r="BD96" s="82">
        <f>'SO 310 - Jednotná kanaliz...'!F37</f>
        <v>0</v>
      </c>
      <c r="BT96" s="83" t="s">
        <v>81</v>
      </c>
      <c r="BV96" s="83" t="s">
        <v>75</v>
      </c>
      <c r="BW96" s="83" t="s">
        <v>86</v>
      </c>
      <c r="BX96" s="83" t="s">
        <v>4</v>
      </c>
      <c r="CL96" s="83" t="s">
        <v>87</v>
      </c>
      <c r="CM96" s="83" t="s">
        <v>83</v>
      </c>
    </row>
    <row r="97" spans="1:91" s="6" customFormat="1" ht="16.5" customHeight="1">
      <c r="A97" s="74" t="s">
        <v>77</v>
      </c>
      <c r="B97" s="75"/>
      <c r="C97" s="76"/>
      <c r="D97" s="253" t="s">
        <v>88</v>
      </c>
      <c r="E97" s="253"/>
      <c r="F97" s="253"/>
      <c r="G97" s="253"/>
      <c r="H97" s="253"/>
      <c r="I97" s="77"/>
      <c r="J97" s="253" t="s">
        <v>89</v>
      </c>
      <c r="K97" s="253"/>
      <c r="L97" s="253"/>
      <c r="M97" s="253"/>
      <c r="N97" s="253"/>
      <c r="O97" s="253"/>
      <c r="P97" s="253"/>
      <c r="Q97" s="253"/>
      <c r="R97" s="253"/>
      <c r="S97" s="253"/>
      <c r="T97" s="253"/>
      <c r="U97" s="253"/>
      <c r="V97" s="253"/>
      <c r="W97" s="253"/>
      <c r="X97" s="253"/>
      <c r="Y97" s="253"/>
      <c r="Z97" s="253"/>
      <c r="AA97" s="253"/>
      <c r="AB97" s="253"/>
      <c r="AC97" s="253"/>
      <c r="AD97" s="253"/>
      <c r="AE97" s="253"/>
      <c r="AF97" s="253"/>
      <c r="AG97" s="248">
        <f>'SO 311 - Kanalizační příp...'!J30</f>
        <v>0</v>
      </c>
      <c r="AH97" s="249"/>
      <c r="AI97" s="249"/>
      <c r="AJ97" s="249"/>
      <c r="AK97" s="249"/>
      <c r="AL97" s="249"/>
      <c r="AM97" s="249"/>
      <c r="AN97" s="248">
        <f t="shared" si="0"/>
        <v>0</v>
      </c>
      <c r="AO97" s="249"/>
      <c r="AP97" s="249"/>
      <c r="AQ97" s="78" t="s">
        <v>80</v>
      </c>
      <c r="AR97" s="75"/>
      <c r="AS97" s="79">
        <v>0</v>
      </c>
      <c r="AT97" s="80">
        <f t="shared" si="1"/>
        <v>0</v>
      </c>
      <c r="AU97" s="81">
        <f>'SO 311 - Kanalizační příp...'!P122</f>
        <v>0</v>
      </c>
      <c r="AV97" s="80">
        <f>'SO 311 - Kanalizační příp...'!J33</f>
        <v>0</v>
      </c>
      <c r="AW97" s="80">
        <f>'SO 311 - Kanalizační příp...'!J34</f>
        <v>0</v>
      </c>
      <c r="AX97" s="80">
        <f>'SO 311 - Kanalizační příp...'!J35</f>
        <v>0</v>
      </c>
      <c r="AY97" s="80">
        <f>'SO 311 - Kanalizační příp...'!J36</f>
        <v>0</v>
      </c>
      <c r="AZ97" s="80">
        <f>'SO 311 - Kanalizační příp...'!F33</f>
        <v>0</v>
      </c>
      <c r="BA97" s="80">
        <f>'SO 311 - Kanalizační příp...'!F34</f>
        <v>0</v>
      </c>
      <c r="BB97" s="80">
        <f>'SO 311 - Kanalizační příp...'!F35</f>
        <v>0</v>
      </c>
      <c r="BC97" s="80">
        <f>'SO 311 - Kanalizační příp...'!F36</f>
        <v>0</v>
      </c>
      <c r="BD97" s="82">
        <f>'SO 311 - Kanalizační příp...'!F37</f>
        <v>0</v>
      </c>
      <c r="BT97" s="83" t="s">
        <v>81</v>
      </c>
      <c r="BV97" s="83" t="s">
        <v>75</v>
      </c>
      <c r="BW97" s="83" t="s">
        <v>90</v>
      </c>
      <c r="BX97" s="83" t="s">
        <v>4</v>
      </c>
      <c r="CL97" s="83" t="s">
        <v>87</v>
      </c>
      <c r="CM97" s="83" t="s">
        <v>83</v>
      </c>
    </row>
    <row r="98" spans="1:91" s="6" customFormat="1" ht="27" customHeight="1">
      <c r="A98" s="74" t="s">
        <v>77</v>
      </c>
      <c r="B98" s="75"/>
      <c r="C98" s="76"/>
      <c r="D98" s="253" t="s">
        <v>91</v>
      </c>
      <c r="E98" s="253"/>
      <c r="F98" s="253"/>
      <c r="G98" s="253"/>
      <c r="H98" s="253"/>
      <c r="I98" s="77"/>
      <c r="J98" s="253" t="s">
        <v>92</v>
      </c>
      <c r="K98" s="253"/>
      <c r="L98" s="253"/>
      <c r="M98" s="253"/>
      <c r="N98" s="253"/>
      <c r="O98" s="253"/>
      <c r="P98" s="253"/>
      <c r="Q98" s="253"/>
      <c r="R98" s="253"/>
      <c r="S98" s="253"/>
      <c r="T98" s="253"/>
      <c r="U98" s="253"/>
      <c r="V98" s="253"/>
      <c r="W98" s="253"/>
      <c r="X98" s="253"/>
      <c r="Y98" s="253"/>
      <c r="Z98" s="253"/>
      <c r="AA98" s="253"/>
      <c r="AB98" s="253"/>
      <c r="AC98" s="253"/>
      <c r="AD98" s="253"/>
      <c r="AE98" s="253"/>
      <c r="AF98" s="253"/>
      <c r="AG98" s="248">
        <f>'SO 320 - Vodovodní řady 3...'!J30</f>
        <v>0</v>
      </c>
      <c r="AH98" s="249"/>
      <c r="AI98" s="249"/>
      <c r="AJ98" s="249"/>
      <c r="AK98" s="249"/>
      <c r="AL98" s="249"/>
      <c r="AM98" s="249"/>
      <c r="AN98" s="248">
        <f t="shared" si="0"/>
        <v>0</v>
      </c>
      <c r="AO98" s="249"/>
      <c r="AP98" s="249"/>
      <c r="AQ98" s="78" t="s">
        <v>80</v>
      </c>
      <c r="AR98" s="75"/>
      <c r="AS98" s="79">
        <v>0</v>
      </c>
      <c r="AT98" s="80">
        <f t="shared" si="1"/>
        <v>0</v>
      </c>
      <c r="AU98" s="81">
        <f>'SO 320 - Vodovodní řady 3...'!P123</f>
        <v>0</v>
      </c>
      <c r="AV98" s="80">
        <f>'SO 320 - Vodovodní řady 3...'!J33</f>
        <v>0</v>
      </c>
      <c r="AW98" s="80">
        <f>'SO 320 - Vodovodní řady 3...'!J34</f>
        <v>0</v>
      </c>
      <c r="AX98" s="80">
        <f>'SO 320 - Vodovodní řady 3...'!J35</f>
        <v>0</v>
      </c>
      <c r="AY98" s="80">
        <f>'SO 320 - Vodovodní řady 3...'!J36</f>
        <v>0</v>
      </c>
      <c r="AZ98" s="80">
        <f>'SO 320 - Vodovodní řady 3...'!F33</f>
        <v>0</v>
      </c>
      <c r="BA98" s="80">
        <f>'SO 320 - Vodovodní řady 3...'!F34</f>
        <v>0</v>
      </c>
      <c r="BB98" s="80">
        <f>'SO 320 - Vodovodní řady 3...'!F35</f>
        <v>0</v>
      </c>
      <c r="BC98" s="80">
        <f>'SO 320 - Vodovodní řady 3...'!F36</f>
        <v>0</v>
      </c>
      <c r="BD98" s="82">
        <f>'SO 320 - Vodovodní řady 3...'!F37</f>
        <v>0</v>
      </c>
      <c r="BT98" s="83" t="s">
        <v>81</v>
      </c>
      <c r="BV98" s="83" t="s">
        <v>75</v>
      </c>
      <c r="BW98" s="83" t="s">
        <v>93</v>
      </c>
      <c r="BX98" s="83" t="s">
        <v>4</v>
      </c>
      <c r="CL98" s="83" t="s">
        <v>87</v>
      </c>
      <c r="CM98" s="83" t="s">
        <v>83</v>
      </c>
    </row>
    <row r="99" spans="1:91" s="6" customFormat="1" ht="16.5" customHeight="1">
      <c r="A99" s="74" t="s">
        <v>77</v>
      </c>
      <c r="B99" s="75"/>
      <c r="C99" s="76"/>
      <c r="D99" s="253" t="s">
        <v>94</v>
      </c>
      <c r="E99" s="253"/>
      <c r="F99" s="253"/>
      <c r="G99" s="253"/>
      <c r="H99" s="253"/>
      <c r="I99" s="77"/>
      <c r="J99" s="253" t="s">
        <v>95</v>
      </c>
      <c r="K99" s="253"/>
      <c r="L99" s="253"/>
      <c r="M99" s="253"/>
      <c r="N99" s="253"/>
      <c r="O99" s="253"/>
      <c r="P99" s="253"/>
      <c r="Q99" s="253"/>
      <c r="R99" s="253"/>
      <c r="S99" s="253"/>
      <c r="T99" s="253"/>
      <c r="U99" s="253"/>
      <c r="V99" s="253"/>
      <c r="W99" s="253"/>
      <c r="X99" s="253"/>
      <c r="Y99" s="253"/>
      <c r="Z99" s="253"/>
      <c r="AA99" s="253"/>
      <c r="AB99" s="253"/>
      <c r="AC99" s="253"/>
      <c r="AD99" s="253"/>
      <c r="AE99" s="253"/>
      <c r="AF99" s="253"/>
      <c r="AG99" s="248">
        <f>'SO 321 - Vodovodní přípojky'!J30</f>
        <v>0</v>
      </c>
      <c r="AH99" s="249"/>
      <c r="AI99" s="249"/>
      <c r="AJ99" s="249"/>
      <c r="AK99" s="249"/>
      <c r="AL99" s="249"/>
      <c r="AM99" s="249"/>
      <c r="AN99" s="248">
        <f t="shared" si="0"/>
        <v>0</v>
      </c>
      <c r="AO99" s="249"/>
      <c r="AP99" s="249"/>
      <c r="AQ99" s="78" t="s">
        <v>80</v>
      </c>
      <c r="AR99" s="75"/>
      <c r="AS99" s="79">
        <v>0</v>
      </c>
      <c r="AT99" s="80">
        <f t="shared" si="1"/>
        <v>0</v>
      </c>
      <c r="AU99" s="81">
        <f>'SO 321 - Vodovodní přípojky'!P121</f>
        <v>0</v>
      </c>
      <c r="AV99" s="80">
        <f>'SO 321 - Vodovodní přípojky'!J33</f>
        <v>0</v>
      </c>
      <c r="AW99" s="80">
        <f>'SO 321 - Vodovodní přípojky'!J34</f>
        <v>0</v>
      </c>
      <c r="AX99" s="80">
        <f>'SO 321 - Vodovodní přípojky'!J35</f>
        <v>0</v>
      </c>
      <c r="AY99" s="80">
        <f>'SO 321 - Vodovodní přípojky'!J36</f>
        <v>0</v>
      </c>
      <c r="AZ99" s="80">
        <f>'SO 321 - Vodovodní přípojky'!F33</f>
        <v>0</v>
      </c>
      <c r="BA99" s="80">
        <f>'SO 321 - Vodovodní přípojky'!F34</f>
        <v>0</v>
      </c>
      <c r="BB99" s="80">
        <f>'SO 321 - Vodovodní přípojky'!F35</f>
        <v>0</v>
      </c>
      <c r="BC99" s="80">
        <f>'SO 321 - Vodovodní přípojky'!F36</f>
        <v>0</v>
      </c>
      <c r="BD99" s="82">
        <f>'SO 321 - Vodovodní přípojky'!F37</f>
        <v>0</v>
      </c>
      <c r="BT99" s="83" t="s">
        <v>81</v>
      </c>
      <c r="BV99" s="83" t="s">
        <v>75</v>
      </c>
      <c r="BW99" s="83" t="s">
        <v>96</v>
      </c>
      <c r="BX99" s="83" t="s">
        <v>4</v>
      </c>
      <c r="CL99" s="83" t="s">
        <v>87</v>
      </c>
      <c r="CM99" s="83" t="s">
        <v>83</v>
      </c>
    </row>
    <row r="100" spans="1:91" s="6" customFormat="1" ht="16.5" customHeight="1">
      <c r="A100" s="74" t="s">
        <v>77</v>
      </c>
      <c r="B100" s="75"/>
      <c r="C100" s="76"/>
      <c r="D100" s="253" t="s">
        <v>97</v>
      </c>
      <c r="E100" s="253"/>
      <c r="F100" s="253"/>
      <c r="G100" s="253"/>
      <c r="H100" s="253"/>
      <c r="I100" s="77"/>
      <c r="J100" s="253" t="s">
        <v>98</v>
      </c>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48">
        <f>'SO 330 - Odvodnění komuni...'!J30</f>
        <v>0</v>
      </c>
      <c r="AH100" s="249"/>
      <c r="AI100" s="249"/>
      <c r="AJ100" s="249"/>
      <c r="AK100" s="249"/>
      <c r="AL100" s="249"/>
      <c r="AM100" s="249"/>
      <c r="AN100" s="248">
        <f t="shared" si="0"/>
        <v>0</v>
      </c>
      <c r="AO100" s="249"/>
      <c r="AP100" s="249"/>
      <c r="AQ100" s="78" t="s">
        <v>80</v>
      </c>
      <c r="AR100" s="75"/>
      <c r="AS100" s="79">
        <v>0</v>
      </c>
      <c r="AT100" s="80">
        <f t="shared" si="1"/>
        <v>0</v>
      </c>
      <c r="AU100" s="81">
        <f>'SO 330 - Odvodnění komuni...'!P121</f>
        <v>0</v>
      </c>
      <c r="AV100" s="80">
        <f>'SO 330 - Odvodnění komuni...'!J33</f>
        <v>0</v>
      </c>
      <c r="AW100" s="80">
        <f>'SO 330 - Odvodnění komuni...'!J34</f>
        <v>0</v>
      </c>
      <c r="AX100" s="80">
        <f>'SO 330 - Odvodnění komuni...'!J35</f>
        <v>0</v>
      </c>
      <c r="AY100" s="80">
        <f>'SO 330 - Odvodnění komuni...'!J36</f>
        <v>0</v>
      </c>
      <c r="AZ100" s="80">
        <f>'SO 330 - Odvodnění komuni...'!F33</f>
        <v>0</v>
      </c>
      <c r="BA100" s="80">
        <f>'SO 330 - Odvodnění komuni...'!F34</f>
        <v>0</v>
      </c>
      <c r="BB100" s="80">
        <f>'SO 330 - Odvodnění komuni...'!F35</f>
        <v>0</v>
      </c>
      <c r="BC100" s="80">
        <f>'SO 330 - Odvodnění komuni...'!F36</f>
        <v>0</v>
      </c>
      <c r="BD100" s="82">
        <f>'SO 330 - Odvodnění komuni...'!F37</f>
        <v>0</v>
      </c>
      <c r="BT100" s="83" t="s">
        <v>81</v>
      </c>
      <c r="BV100" s="83" t="s">
        <v>75</v>
      </c>
      <c r="BW100" s="83" t="s">
        <v>99</v>
      </c>
      <c r="BX100" s="83" t="s">
        <v>4</v>
      </c>
      <c r="CL100" s="83" t="s">
        <v>1</v>
      </c>
      <c r="CM100" s="83" t="s">
        <v>83</v>
      </c>
    </row>
    <row r="101" spans="1:91" s="6" customFormat="1" ht="16.5" customHeight="1">
      <c r="A101" s="74" t="s">
        <v>77</v>
      </c>
      <c r="B101" s="75"/>
      <c r="C101" s="76"/>
      <c r="D101" s="253" t="s">
        <v>100</v>
      </c>
      <c r="E101" s="253"/>
      <c r="F101" s="253"/>
      <c r="G101" s="253"/>
      <c r="H101" s="253"/>
      <c r="I101" s="77"/>
      <c r="J101" s="253" t="s">
        <v>100</v>
      </c>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48">
        <f>'VRN - VRN'!J30</f>
        <v>0</v>
      </c>
      <c r="AH101" s="249"/>
      <c r="AI101" s="249"/>
      <c r="AJ101" s="249"/>
      <c r="AK101" s="249"/>
      <c r="AL101" s="249"/>
      <c r="AM101" s="249"/>
      <c r="AN101" s="248">
        <f t="shared" si="0"/>
        <v>0</v>
      </c>
      <c r="AO101" s="249"/>
      <c r="AP101" s="249"/>
      <c r="AQ101" s="78" t="s">
        <v>80</v>
      </c>
      <c r="AR101" s="75"/>
      <c r="AS101" s="84">
        <v>0</v>
      </c>
      <c r="AT101" s="85">
        <f t="shared" si="1"/>
        <v>0</v>
      </c>
      <c r="AU101" s="86">
        <f>'VRN - VRN'!P118</f>
        <v>0</v>
      </c>
      <c r="AV101" s="85">
        <f>'VRN - VRN'!J33</f>
        <v>0</v>
      </c>
      <c r="AW101" s="85">
        <f>'VRN - VRN'!J34</f>
        <v>0</v>
      </c>
      <c r="AX101" s="85">
        <f>'VRN - VRN'!J35</f>
        <v>0</v>
      </c>
      <c r="AY101" s="85">
        <f>'VRN - VRN'!J36</f>
        <v>0</v>
      </c>
      <c r="AZ101" s="85">
        <f>'VRN - VRN'!F33</f>
        <v>0</v>
      </c>
      <c r="BA101" s="85">
        <f>'VRN - VRN'!F34</f>
        <v>0</v>
      </c>
      <c r="BB101" s="85">
        <f>'VRN - VRN'!F35</f>
        <v>0</v>
      </c>
      <c r="BC101" s="85">
        <f>'VRN - VRN'!F36</f>
        <v>0</v>
      </c>
      <c r="BD101" s="87">
        <f>'VRN - VRN'!F37</f>
        <v>0</v>
      </c>
      <c r="BT101" s="83" t="s">
        <v>81</v>
      </c>
      <c r="BV101" s="83" t="s">
        <v>75</v>
      </c>
      <c r="BW101" s="83" t="s">
        <v>101</v>
      </c>
      <c r="BX101" s="83" t="s">
        <v>4</v>
      </c>
      <c r="CL101" s="83" t="s">
        <v>1</v>
      </c>
      <c r="CM101" s="83" t="s">
        <v>83</v>
      </c>
    </row>
    <row r="102" spans="1:91" s="1" customFormat="1" ht="30" customHeight="1">
      <c r="B102" s="32"/>
      <c r="AR102" s="32"/>
    </row>
    <row r="103" spans="1:91" s="1" customFormat="1" ht="6.95" customHeight="1">
      <c r="B103" s="4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32"/>
    </row>
  </sheetData>
  <mergeCells count="66">
    <mergeCell ref="D100:H100"/>
    <mergeCell ref="J100:AF100"/>
    <mergeCell ref="D101:H101"/>
    <mergeCell ref="J101:AF101"/>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D97:H97"/>
    <mergeCell ref="J97:AF97"/>
    <mergeCell ref="D98:H98"/>
    <mergeCell ref="J98:AF98"/>
    <mergeCell ref="D99:H99"/>
    <mergeCell ref="J99:AF99"/>
    <mergeCell ref="C92:G92"/>
    <mergeCell ref="I92:AF92"/>
    <mergeCell ref="D95:H95"/>
    <mergeCell ref="J95:AF95"/>
    <mergeCell ref="D96:H96"/>
    <mergeCell ref="J96:AF96"/>
    <mergeCell ref="L30:P30"/>
    <mergeCell ref="L31:P31"/>
    <mergeCell ref="L32:P32"/>
    <mergeCell ref="L33:P33"/>
    <mergeCell ref="AN101:AP101"/>
    <mergeCell ref="AN98:AP98"/>
    <mergeCell ref="AN99:AP99"/>
    <mergeCell ref="AN100:AP100"/>
    <mergeCell ref="AG94:AM94"/>
    <mergeCell ref="AN94:AP94"/>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5" location="'SO 110 - Komunikace'!C2" display="/"/>
    <hyperlink ref="A96" location="'SO 310 - Jednotná kanaliz...'!C2" display="/"/>
    <hyperlink ref="A97" location="'SO 311 - Kanalizační příp...'!C2" display="/"/>
    <hyperlink ref="A98" location="'SO 320 - Vodovodní řady 3...'!C2" display="/"/>
    <hyperlink ref="A99" location="'SO 321 - Vodovodní přípojky'!C2" display="/"/>
    <hyperlink ref="A100" location="'SO 330 - Odvodnění komuni...'!C2" display="/"/>
    <hyperlink ref="A101" location="'VRN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82</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104</v>
      </c>
      <c r="F9" s="260"/>
      <c r="G9" s="260"/>
      <c r="H9" s="260"/>
      <c r="I9" s="91"/>
      <c r="L9" s="32"/>
    </row>
    <row r="10" spans="2:46" s="1" customFormat="1" ht="11.25">
      <c r="B10" s="32"/>
      <c r="I10" s="91"/>
      <c r="L10" s="32"/>
    </row>
    <row r="11" spans="2:46" s="1" customFormat="1" ht="12" customHeight="1">
      <c r="B11" s="32"/>
      <c r="D11" s="27" t="s">
        <v>18</v>
      </c>
      <c r="F11" s="25" t="s">
        <v>1</v>
      </c>
      <c r="I11" s="92" t="s">
        <v>19</v>
      </c>
      <c r="J11" s="25" t="s">
        <v>1</v>
      </c>
      <c r="L11" s="32"/>
    </row>
    <row r="12" spans="2:46" s="1" customFormat="1" ht="12" customHeight="1">
      <c r="B12" s="32"/>
      <c r="D12" s="27" t="s">
        <v>20</v>
      </c>
      <c r="F12" s="25" t="s">
        <v>21</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tr">
        <f>IF('Rekapitulace stavby'!AN10="","",'Rekapitulace stavby'!AN10)</f>
        <v/>
      </c>
      <c r="L14" s="32"/>
    </row>
    <row r="15" spans="2:46" s="1" customFormat="1" ht="18" customHeight="1">
      <c r="B15" s="32"/>
      <c r="E15" s="25" t="str">
        <f>IF('Rekapitulace stavby'!E11="","",'Rekapitulace stavby'!E11)</f>
        <v xml:space="preserve"> </v>
      </c>
      <c r="I15" s="92" t="s">
        <v>26</v>
      </c>
      <c r="J15" s="25" t="str">
        <f>IF('Rekapitulace stavby'!AN11="","",'Rekapitulace stavby'!AN11)</f>
        <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tr">
        <f>IF('Rekapitulace stavby'!AN16="","",'Rekapitulace stavby'!AN16)</f>
        <v/>
      </c>
      <c r="L20" s="32"/>
    </row>
    <row r="21" spans="2:12" s="1" customFormat="1" ht="18" customHeight="1">
      <c r="B21" s="32"/>
      <c r="E21" s="25" t="str">
        <f>IF('Rekapitulace stavby'!E17="","",'Rekapitulace stavby'!E17)</f>
        <v xml:space="preserve"> </v>
      </c>
      <c r="I21" s="92" t="s">
        <v>26</v>
      </c>
      <c r="J21" s="25" t="str">
        <f>IF('Rekapitulace stavby'!AN17="","",'Rekapitulace stavby'!AN17)</f>
        <v/>
      </c>
      <c r="L21" s="32"/>
    </row>
    <row r="22" spans="2:12" s="1" customFormat="1" ht="6.95" customHeight="1">
      <c r="B22" s="32"/>
      <c r="I22" s="91"/>
      <c r="L22" s="32"/>
    </row>
    <row r="23" spans="2:12" s="1" customFormat="1" ht="12" customHeight="1">
      <c r="B23" s="32"/>
      <c r="D23" s="27" t="s">
        <v>31</v>
      </c>
      <c r="I23" s="92" t="s">
        <v>25</v>
      </c>
      <c r="J23" s="25" t="str">
        <f>IF('Rekapitulace stavby'!AN19="","",'Rekapitulace stavby'!AN19)</f>
        <v/>
      </c>
      <c r="L23" s="32"/>
    </row>
    <row r="24" spans="2:12" s="1" customFormat="1" ht="18" customHeight="1">
      <c r="B24" s="32"/>
      <c r="E24" s="25" t="str">
        <f>IF('Rekapitulace stavby'!E20="","",'Rekapitulace stavby'!E20)</f>
        <v xml:space="preserve"> </v>
      </c>
      <c r="I24" s="92" t="s">
        <v>26</v>
      </c>
      <c r="J24" s="25" t="str">
        <f>IF('Rekapitulace stavby'!AN20="","",'Rekapitulace stavby'!AN20)</f>
        <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ROUND(J123,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ROUND((SUM(BE123:BE295)),  2)</f>
        <v>0</v>
      </c>
      <c r="I33" s="100">
        <v>0.21</v>
      </c>
      <c r="J33" s="99">
        <f>ROUND(((SUM(BE123:BE295))*I33),  2)</f>
        <v>0</v>
      </c>
      <c r="L33" s="32"/>
    </row>
    <row r="34" spans="2:12" s="1" customFormat="1" ht="14.45" customHeight="1">
      <c r="B34" s="32"/>
      <c r="E34" s="27" t="s">
        <v>39</v>
      </c>
      <c r="F34" s="99">
        <f>ROUND((SUM(BF123:BF295)),  2)</f>
        <v>0</v>
      </c>
      <c r="I34" s="100">
        <v>0.15</v>
      </c>
      <c r="J34" s="99">
        <f>ROUND(((SUM(BF123:BF295))*I34),  2)</f>
        <v>0</v>
      </c>
      <c r="L34" s="32"/>
    </row>
    <row r="35" spans="2:12" s="1" customFormat="1" ht="14.45" hidden="1" customHeight="1">
      <c r="B35" s="32"/>
      <c r="E35" s="27" t="s">
        <v>40</v>
      </c>
      <c r="F35" s="99">
        <f>ROUND((SUM(BG123:BG295)),  2)</f>
        <v>0</v>
      </c>
      <c r="I35" s="100">
        <v>0.21</v>
      </c>
      <c r="J35" s="99">
        <f>0</f>
        <v>0</v>
      </c>
      <c r="L35" s="32"/>
    </row>
    <row r="36" spans="2:12" s="1" customFormat="1" ht="14.45" hidden="1" customHeight="1">
      <c r="B36" s="32"/>
      <c r="E36" s="27" t="s">
        <v>41</v>
      </c>
      <c r="F36" s="99">
        <f>ROUND((SUM(BH123:BH295)),  2)</f>
        <v>0</v>
      </c>
      <c r="I36" s="100">
        <v>0.15</v>
      </c>
      <c r="J36" s="99">
        <f>0</f>
        <v>0</v>
      </c>
      <c r="L36" s="32"/>
    </row>
    <row r="37" spans="2:12" s="1" customFormat="1" ht="14.45" hidden="1" customHeight="1">
      <c r="B37" s="32"/>
      <c r="E37" s="27" t="s">
        <v>42</v>
      </c>
      <c r="F37" s="99">
        <f>ROUND((SUM(BI123:BI295)),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110 - Komunikace</v>
      </c>
      <c r="F87" s="260"/>
      <c r="G87" s="260"/>
      <c r="H87" s="260"/>
      <c r="I87" s="91"/>
      <c r="L87" s="32"/>
    </row>
    <row r="88" spans="2:47" s="1" customFormat="1" ht="6.95" customHeight="1">
      <c r="B88" s="32"/>
      <c r="I88" s="91"/>
      <c r="L88" s="32"/>
    </row>
    <row r="89" spans="2:47" s="1" customFormat="1" ht="12" customHeight="1">
      <c r="B89" s="32"/>
      <c r="C89" s="27" t="s">
        <v>20</v>
      </c>
      <c r="F89" s="25" t="str">
        <f>F12</f>
        <v xml:space="preserve"> </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 xml:space="preserve"> </v>
      </c>
      <c r="I91" s="92" t="s">
        <v>29</v>
      </c>
      <c r="J91" s="30" t="str">
        <f>E21</f>
        <v xml:space="preserve"> </v>
      </c>
      <c r="L91" s="32"/>
    </row>
    <row r="92" spans="2:47" s="1" customFormat="1" ht="15.2" customHeight="1">
      <c r="B92" s="32"/>
      <c r="C92" s="27" t="s">
        <v>27</v>
      </c>
      <c r="F92" s="25" t="str">
        <f>IF(E18="","",E18)</f>
        <v>Vyplň údaj</v>
      </c>
      <c r="I92" s="92" t="s">
        <v>31</v>
      </c>
      <c r="J92" s="30" t="str">
        <f>E24</f>
        <v xml:space="preserve"> </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J123</f>
        <v>0</v>
      </c>
      <c r="L96" s="32"/>
      <c r="AU96" s="17" t="s">
        <v>109</v>
      </c>
    </row>
    <row r="97" spans="2:12" s="8" customFormat="1" ht="24.95" customHeight="1">
      <c r="B97" s="118"/>
      <c r="D97" s="119" t="s">
        <v>110</v>
      </c>
      <c r="E97" s="120"/>
      <c r="F97" s="120"/>
      <c r="G97" s="120"/>
      <c r="H97" s="120"/>
      <c r="I97" s="121"/>
      <c r="J97" s="122">
        <f>J124</f>
        <v>0</v>
      </c>
      <c r="L97" s="118"/>
    </row>
    <row r="98" spans="2:12" s="9" customFormat="1" ht="19.899999999999999" customHeight="1">
      <c r="B98" s="123"/>
      <c r="D98" s="124" t="s">
        <v>111</v>
      </c>
      <c r="E98" s="125"/>
      <c r="F98" s="125"/>
      <c r="G98" s="125"/>
      <c r="H98" s="125"/>
      <c r="I98" s="126"/>
      <c r="J98" s="127">
        <f>J125</f>
        <v>0</v>
      </c>
      <c r="L98" s="123"/>
    </row>
    <row r="99" spans="2:12" s="9" customFormat="1" ht="19.899999999999999" customHeight="1">
      <c r="B99" s="123"/>
      <c r="D99" s="124" t="s">
        <v>112</v>
      </c>
      <c r="E99" s="125"/>
      <c r="F99" s="125"/>
      <c r="G99" s="125"/>
      <c r="H99" s="125"/>
      <c r="I99" s="126"/>
      <c r="J99" s="127">
        <f>J193</f>
        <v>0</v>
      </c>
      <c r="L99" s="123"/>
    </row>
    <row r="100" spans="2:12" s="9" customFormat="1" ht="19.899999999999999" customHeight="1">
      <c r="B100" s="123"/>
      <c r="D100" s="124" t="s">
        <v>113</v>
      </c>
      <c r="E100" s="125"/>
      <c r="F100" s="125"/>
      <c r="G100" s="125"/>
      <c r="H100" s="125"/>
      <c r="I100" s="126"/>
      <c r="J100" s="127">
        <f>J202</f>
        <v>0</v>
      </c>
      <c r="L100" s="123"/>
    </row>
    <row r="101" spans="2:12" s="9" customFormat="1" ht="19.899999999999999" customHeight="1">
      <c r="B101" s="123"/>
      <c r="D101" s="124" t="s">
        <v>114</v>
      </c>
      <c r="E101" s="125"/>
      <c r="F101" s="125"/>
      <c r="G101" s="125"/>
      <c r="H101" s="125"/>
      <c r="I101" s="126"/>
      <c r="J101" s="127">
        <f>J206</f>
        <v>0</v>
      </c>
      <c r="L101" s="123"/>
    </row>
    <row r="102" spans="2:12" s="9" customFormat="1" ht="19.899999999999999" customHeight="1">
      <c r="B102" s="123"/>
      <c r="D102" s="124" t="s">
        <v>115</v>
      </c>
      <c r="E102" s="125"/>
      <c r="F102" s="125"/>
      <c r="G102" s="125"/>
      <c r="H102" s="125"/>
      <c r="I102" s="126"/>
      <c r="J102" s="127">
        <f>J252</f>
        <v>0</v>
      </c>
      <c r="L102" s="123"/>
    </row>
    <row r="103" spans="2:12" s="9" customFormat="1" ht="19.899999999999999" customHeight="1">
      <c r="B103" s="123"/>
      <c r="D103" s="124" t="s">
        <v>116</v>
      </c>
      <c r="E103" s="125"/>
      <c r="F103" s="125"/>
      <c r="G103" s="125"/>
      <c r="H103" s="125"/>
      <c r="I103" s="126"/>
      <c r="J103" s="127">
        <f>J293</f>
        <v>0</v>
      </c>
      <c r="L103" s="123"/>
    </row>
    <row r="104" spans="2:12" s="1" customFormat="1" ht="21.75" customHeight="1">
      <c r="B104" s="32"/>
      <c r="I104" s="91"/>
      <c r="L104" s="32"/>
    </row>
    <row r="105" spans="2:12" s="1" customFormat="1" ht="6.95" customHeight="1">
      <c r="B105" s="44"/>
      <c r="C105" s="45"/>
      <c r="D105" s="45"/>
      <c r="E105" s="45"/>
      <c r="F105" s="45"/>
      <c r="G105" s="45"/>
      <c r="H105" s="45"/>
      <c r="I105" s="112"/>
      <c r="J105" s="45"/>
      <c r="K105" s="45"/>
      <c r="L105" s="32"/>
    </row>
    <row r="109" spans="2:12" s="1" customFormat="1" ht="6.95" customHeight="1">
      <c r="B109" s="46"/>
      <c r="C109" s="47"/>
      <c r="D109" s="47"/>
      <c r="E109" s="47"/>
      <c r="F109" s="47"/>
      <c r="G109" s="47"/>
      <c r="H109" s="47"/>
      <c r="I109" s="113"/>
      <c r="J109" s="47"/>
      <c r="K109" s="47"/>
      <c r="L109" s="32"/>
    </row>
    <row r="110" spans="2:12" s="1" customFormat="1" ht="24.95" customHeight="1">
      <c r="B110" s="32"/>
      <c r="C110" s="21" t="s">
        <v>117</v>
      </c>
      <c r="I110" s="91"/>
      <c r="L110" s="32"/>
    </row>
    <row r="111" spans="2:12" s="1" customFormat="1" ht="6.95" customHeight="1">
      <c r="B111" s="32"/>
      <c r="I111" s="91"/>
      <c r="L111" s="32"/>
    </row>
    <row r="112" spans="2:12" s="1" customFormat="1" ht="12" customHeight="1">
      <c r="B112" s="32"/>
      <c r="C112" s="27" t="s">
        <v>16</v>
      </c>
      <c r="I112" s="91"/>
      <c r="L112" s="32"/>
    </row>
    <row r="113" spans="2:65" s="1" customFormat="1" ht="16.5" customHeight="1">
      <c r="B113" s="32"/>
      <c r="E113" s="258" t="str">
        <f>E7</f>
        <v>Horažďovice ZTV 31/4</v>
      </c>
      <c r="F113" s="259"/>
      <c r="G113" s="259"/>
      <c r="H113" s="259"/>
      <c r="I113" s="91"/>
      <c r="L113" s="32"/>
    </row>
    <row r="114" spans="2:65" s="1" customFormat="1" ht="12" customHeight="1">
      <c r="B114" s="32"/>
      <c r="C114" s="27" t="s">
        <v>103</v>
      </c>
      <c r="I114" s="91"/>
      <c r="L114" s="32"/>
    </row>
    <row r="115" spans="2:65" s="1" customFormat="1" ht="16.5" customHeight="1">
      <c r="B115" s="32"/>
      <c r="E115" s="238" t="str">
        <f>E9</f>
        <v>SO 110 - Komunikace</v>
      </c>
      <c r="F115" s="260"/>
      <c r="G115" s="260"/>
      <c r="H115" s="260"/>
      <c r="I115" s="91"/>
      <c r="L115" s="32"/>
    </row>
    <row r="116" spans="2:65" s="1" customFormat="1" ht="6.95" customHeight="1">
      <c r="B116" s="32"/>
      <c r="I116" s="91"/>
      <c r="L116" s="32"/>
    </row>
    <row r="117" spans="2:65" s="1" customFormat="1" ht="12" customHeight="1">
      <c r="B117" s="32"/>
      <c r="C117" s="27" t="s">
        <v>20</v>
      </c>
      <c r="F117" s="25" t="str">
        <f>F12</f>
        <v xml:space="preserve"> </v>
      </c>
      <c r="I117" s="92" t="s">
        <v>22</v>
      </c>
      <c r="J117" s="52" t="str">
        <f>IF(J12="","",J12)</f>
        <v>2. 7. 2019</v>
      </c>
      <c r="L117" s="32"/>
    </row>
    <row r="118" spans="2:65" s="1" customFormat="1" ht="6.95" customHeight="1">
      <c r="B118" s="32"/>
      <c r="I118" s="91"/>
      <c r="L118" s="32"/>
    </row>
    <row r="119" spans="2:65" s="1" customFormat="1" ht="15.2" customHeight="1">
      <c r="B119" s="32"/>
      <c r="C119" s="27" t="s">
        <v>24</v>
      </c>
      <c r="F119" s="25" t="str">
        <f>E15</f>
        <v xml:space="preserve"> </v>
      </c>
      <c r="I119" s="92" t="s">
        <v>29</v>
      </c>
      <c r="J119" s="30" t="str">
        <f>E21</f>
        <v xml:space="preserve"> </v>
      </c>
      <c r="L119" s="32"/>
    </row>
    <row r="120" spans="2:65" s="1" customFormat="1" ht="15.2" customHeight="1">
      <c r="B120" s="32"/>
      <c r="C120" s="27" t="s">
        <v>27</v>
      </c>
      <c r="F120" s="25" t="str">
        <f>IF(E18="","",E18)</f>
        <v>Vyplň údaj</v>
      </c>
      <c r="I120" s="92" t="s">
        <v>31</v>
      </c>
      <c r="J120" s="30" t="str">
        <f>E24</f>
        <v xml:space="preserve"> </v>
      </c>
      <c r="L120" s="32"/>
    </row>
    <row r="121" spans="2:65" s="1" customFormat="1" ht="10.35" customHeight="1">
      <c r="B121" s="32"/>
      <c r="I121" s="91"/>
      <c r="L121" s="32"/>
    </row>
    <row r="122" spans="2:65" s="10" customFormat="1" ht="29.25" customHeight="1">
      <c r="B122" s="128"/>
      <c r="C122" s="129" t="s">
        <v>118</v>
      </c>
      <c r="D122" s="130" t="s">
        <v>58</v>
      </c>
      <c r="E122" s="130" t="s">
        <v>54</v>
      </c>
      <c r="F122" s="130" t="s">
        <v>55</v>
      </c>
      <c r="G122" s="130" t="s">
        <v>119</v>
      </c>
      <c r="H122" s="130" t="s">
        <v>120</v>
      </c>
      <c r="I122" s="131" t="s">
        <v>121</v>
      </c>
      <c r="J122" s="130" t="s">
        <v>107</v>
      </c>
      <c r="K122" s="132" t="s">
        <v>122</v>
      </c>
      <c r="L122" s="128"/>
      <c r="M122" s="59" t="s">
        <v>1</v>
      </c>
      <c r="N122" s="60" t="s">
        <v>37</v>
      </c>
      <c r="O122" s="60" t="s">
        <v>123</v>
      </c>
      <c r="P122" s="60" t="s">
        <v>124</v>
      </c>
      <c r="Q122" s="60" t="s">
        <v>125</v>
      </c>
      <c r="R122" s="60" t="s">
        <v>126</v>
      </c>
      <c r="S122" s="60" t="s">
        <v>127</v>
      </c>
      <c r="T122" s="61" t="s">
        <v>128</v>
      </c>
    </row>
    <row r="123" spans="2:65" s="1" customFormat="1" ht="22.9" customHeight="1">
      <c r="B123" s="32"/>
      <c r="C123" s="64" t="s">
        <v>129</v>
      </c>
      <c r="I123" s="91"/>
      <c r="J123" s="133">
        <f>BK123</f>
        <v>0</v>
      </c>
      <c r="L123" s="32"/>
      <c r="M123" s="62"/>
      <c r="N123" s="53"/>
      <c r="O123" s="53"/>
      <c r="P123" s="134">
        <f>P124</f>
        <v>0</v>
      </c>
      <c r="Q123" s="53"/>
      <c r="R123" s="134">
        <f>R124</f>
        <v>818.47030299999983</v>
      </c>
      <c r="S123" s="53"/>
      <c r="T123" s="135">
        <f>T124</f>
        <v>0</v>
      </c>
      <c r="AT123" s="17" t="s">
        <v>72</v>
      </c>
      <c r="AU123" s="17" t="s">
        <v>109</v>
      </c>
      <c r="BK123" s="136">
        <f>BK124</f>
        <v>0</v>
      </c>
    </row>
    <row r="124" spans="2:65" s="11" customFormat="1" ht="25.9" customHeight="1">
      <c r="B124" s="137"/>
      <c r="D124" s="138" t="s">
        <v>72</v>
      </c>
      <c r="E124" s="139" t="s">
        <v>130</v>
      </c>
      <c r="F124" s="139" t="s">
        <v>131</v>
      </c>
      <c r="I124" s="140"/>
      <c r="J124" s="141">
        <f>BK124</f>
        <v>0</v>
      </c>
      <c r="L124" s="137"/>
      <c r="M124" s="142"/>
      <c r="N124" s="143"/>
      <c r="O124" s="143"/>
      <c r="P124" s="144">
        <f>P125+P193+P202+P206+P252+P293</f>
        <v>0</v>
      </c>
      <c r="Q124" s="143"/>
      <c r="R124" s="144">
        <f>R125+R193+R202+R206+R252+R293</f>
        <v>818.47030299999983</v>
      </c>
      <c r="S124" s="143"/>
      <c r="T124" s="145">
        <f>T125+T193+T202+T206+T252+T293</f>
        <v>0</v>
      </c>
      <c r="AR124" s="138" t="s">
        <v>81</v>
      </c>
      <c r="AT124" s="146" t="s">
        <v>72</v>
      </c>
      <c r="AU124" s="146" t="s">
        <v>73</v>
      </c>
      <c r="AY124" s="138" t="s">
        <v>132</v>
      </c>
      <c r="BK124" s="147">
        <f>BK125+BK193+BK202+BK206+BK252+BK293</f>
        <v>0</v>
      </c>
    </row>
    <row r="125" spans="2:65" s="11" customFormat="1" ht="22.9" customHeight="1">
      <c r="B125" s="137"/>
      <c r="D125" s="138" t="s">
        <v>72</v>
      </c>
      <c r="E125" s="148" t="s">
        <v>81</v>
      </c>
      <c r="F125" s="148" t="s">
        <v>133</v>
      </c>
      <c r="I125" s="140"/>
      <c r="J125" s="149">
        <f>BK125</f>
        <v>0</v>
      </c>
      <c r="L125" s="137"/>
      <c r="M125" s="142"/>
      <c r="N125" s="143"/>
      <c r="O125" s="143"/>
      <c r="P125" s="144">
        <f>SUM(P126:P192)</f>
        <v>0</v>
      </c>
      <c r="Q125" s="143"/>
      <c r="R125" s="144">
        <f>SUM(R126:R192)</f>
        <v>418.38181300000002</v>
      </c>
      <c r="S125" s="143"/>
      <c r="T125" s="145">
        <f>SUM(T126:T192)</f>
        <v>0</v>
      </c>
      <c r="AR125" s="138" t="s">
        <v>81</v>
      </c>
      <c r="AT125" s="146" t="s">
        <v>72</v>
      </c>
      <c r="AU125" s="146" t="s">
        <v>81</v>
      </c>
      <c r="AY125" s="138" t="s">
        <v>132</v>
      </c>
      <c r="BK125" s="147">
        <f>SUM(BK126:BK192)</f>
        <v>0</v>
      </c>
    </row>
    <row r="126" spans="2:65" s="1" customFormat="1" ht="48" customHeight="1">
      <c r="B126" s="150"/>
      <c r="C126" s="151" t="s">
        <v>81</v>
      </c>
      <c r="D126" s="151" t="s">
        <v>134</v>
      </c>
      <c r="E126" s="152" t="s">
        <v>135</v>
      </c>
      <c r="F126" s="153" t="s">
        <v>136</v>
      </c>
      <c r="G126" s="154" t="s">
        <v>137</v>
      </c>
      <c r="H126" s="155">
        <v>61.265000000000001</v>
      </c>
      <c r="I126" s="156"/>
      <c r="J126" s="157">
        <f>ROUND(I126*H126,2)</f>
        <v>0</v>
      </c>
      <c r="K126" s="153" t="s">
        <v>138</v>
      </c>
      <c r="L126" s="32"/>
      <c r="M126" s="158" t="s">
        <v>1</v>
      </c>
      <c r="N126" s="159" t="s">
        <v>38</v>
      </c>
      <c r="O126" s="55"/>
      <c r="P126" s="160">
        <f>O126*H126</f>
        <v>0</v>
      </c>
      <c r="Q126" s="160">
        <v>0</v>
      </c>
      <c r="R126" s="160">
        <f>Q126*H126</f>
        <v>0</v>
      </c>
      <c r="S126" s="160">
        <v>0</v>
      </c>
      <c r="T126" s="161">
        <f>S126*H126</f>
        <v>0</v>
      </c>
      <c r="AR126" s="162" t="s">
        <v>139</v>
      </c>
      <c r="AT126" s="162" t="s">
        <v>134</v>
      </c>
      <c r="AU126" s="162" t="s">
        <v>83</v>
      </c>
      <c r="AY126" s="17" t="s">
        <v>132</v>
      </c>
      <c r="BE126" s="163">
        <f>IF(N126="základní",J126,0)</f>
        <v>0</v>
      </c>
      <c r="BF126" s="163">
        <f>IF(N126="snížená",J126,0)</f>
        <v>0</v>
      </c>
      <c r="BG126" s="163">
        <f>IF(N126="zákl. přenesená",J126,0)</f>
        <v>0</v>
      </c>
      <c r="BH126" s="163">
        <f>IF(N126="sníž. přenesená",J126,0)</f>
        <v>0</v>
      </c>
      <c r="BI126" s="163">
        <f>IF(N126="nulová",J126,0)</f>
        <v>0</v>
      </c>
      <c r="BJ126" s="17" t="s">
        <v>81</v>
      </c>
      <c r="BK126" s="163">
        <f>ROUND(I126*H126,2)</f>
        <v>0</v>
      </c>
      <c r="BL126" s="17" t="s">
        <v>139</v>
      </c>
      <c r="BM126" s="162" t="s">
        <v>140</v>
      </c>
    </row>
    <row r="127" spans="2:65" s="1" customFormat="1" ht="234">
      <c r="B127" s="32"/>
      <c r="D127" s="164" t="s">
        <v>141</v>
      </c>
      <c r="F127" s="165" t="s">
        <v>142</v>
      </c>
      <c r="I127" s="91"/>
      <c r="L127" s="32"/>
      <c r="M127" s="166"/>
      <c r="N127" s="55"/>
      <c r="O127" s="55"/>
      <c r="P127" s="55"/>
      <c r="Q127" s="55"/>
      <c r="R127" s="55"/>
      <c r="S127" s="55"/>
      <c r="T127" s="56"/>
      <c r="AT127" s="17" t="s">
        <v>141</v>
      </c>
      <c r="AU127" s="17" t="s">
        <v>83</v>
      </c>
    </row>
    <row r="128" spans="2:65" s="12" customFormat="1" ht="11.25">
      <c r="B128" s="167"/>
      <c r="D128" s="164" t="s">
        <v>143</v>
      </c>
      <c r="E128" s="168" t="s">
        <v>1</v>
      </c>
      <c r="F128" s="169" t="s">
        <v>144</v>
      </c>
      <c r="H128" s="170">
        <v>61.265000000000001</v>
      </c>
      <c r="I128" s="171"/>
      <c r="L128" s="167"/>
      <c r="M128" s="172"/>
      <c r="N128" s="173"/>
      <c r="O128" s="173"/>
      <c r="P128" s="173"/>
      <c r="Q128" s="173"/>
      <c r="R128" s="173"/>
      <c r="S128" s="173"/>
      <c r="T128" s="174"/>
      <c r="AT128" s="168" t="s">
        <v>143</v>
      </c>
      <c r="AU128" s="168" t="s">
        <v>83</v>
      </c>
      <c r="AV128" s="12" t="s">
        <v>83</v>
      </c>
      <c r="AW128" s="12" t="s">
        <v>30</v>
      </c>
      <c r="AX128" s="12" t="s">
        <v>81</v>
      </c>
      <c r="AY128" s="168" t="s">
        <v>132</v>
      </c>
    </row>
    <row r="129" spans="2:65" s="1" customFormat="1" ht="48" customHeight="1">
      <c r="B129" s="150"/>
      <c r="C129" s="151" t="s">
        <v>83</v>
      </c>
      <c r="D129" s="151" t="s">
        <v>134</v>
      </c>
      <c r="E129" s="152" t="s">
        <v>145</v>
      </c>
      <c r="F129" s="153" t="s">
        <v>146</v>
      </c>
      <c r="G129" s="154" t="s">
        <v>137</v>
      </c>
      <c r="H129" s="155">
        <v>394.86399999999998</v>
      </c>
      <c r="I129" s="156"/>
      <c r="J129" s="157">
        <f>ROUND(I129*H129,2)</f>
        <v>0</v>
      </c>
      <c r="K129" s="153" t="s">
        <v>138</v>
      </c>
      <c r="L129" s="32"/>
      <c r="M129" s="158" t="s">
        <v>1</v>
      </c>
      <c r="N129" s="159" t="s">
        <v>38</v>
      </c>
      <c r="O129" s="55"/>
      <c r="P129" s="160">
        <f>O129*H129</f>
        <v>0</v>
      </c>
      <c r="Q129" s="160">
        <v>0</v>
      </c>
      <c r="R129" s="160">
        <f>Q129*H129</f>
        <v>0</v>
      </c>
      <c r="S129" s="160">
        <v>0</v>
      </c>
      <c r="T129" s="161">
        <f>S129*H129</f>
        <v>0</v>
      </c>
      <c r="AR129" s="162" t="s">
        <v>139</v>
      </c>
      <c r="AT129" s="162" t="s">
        <v>134</v>
      </c>
      <c r="AU129" s="162" t="s">
        <v>83</v>
      </c>
      <c r="AY129" s="17" t="s">
        <v>132</v>
      </c>
      <c r="BE129" s="163">
        <f>IF(N129="základní",J129,0)</f>
        <v>0</v>
      </c>
      <c r="BF129" s="163">
        <f>IF(N129="snížená",J129,0)</f>
        <v>0</v>
      </c>
      <c r="BG129" s="163">
        <f>IF(N129="zákl. přenesená",J129,0)</f>
        <v>0</v>
      </c>
      <c r="BH129" s="163">
        <f>IF(N129="sníž. přenesená",J129,0)</f>
        <v>0</v>
      </c>
      <c r="BI129" s="163">
        <f>IF(N129="nulová",J129,0)</f>
        <v>0</v>
      </c>
      <c r="BJ129" s="17" t="s">
        <v>81</v>
      </c>
      <c r="BK129" s="163">
        <f>ROUND(I129*H129,2)</f>
        <v>0</v>
      </c>
      <c r="BL129" s="17" t="s">
        <v>139</v>
      </c>
      <c r="BM129" s="162" t="s">
        <v>147</v>
      </c>
    </row>
    <row r="130" spans="2:65" s="1" customFormat="1" ht="97.5">
      <c r="B130" s="32"/>
      <c r="D130" s="164" t="s">
        <v>141</v>
      </c>
      <c r="F130" s="165" t="s">
        <v>148</v>
      </c>
      <c r="I130" s="91"/>
      <c r="L130" s="32"/>
      <c r="M130" s="166"/>
      <c r="N130" s="55"/>
      <c r="O130" s="55"/>
      <c r="P130" s="55"/>
      <c r="Q130" s="55"/>
      <c r="R130" s="55"/>
      <c r="S130" s="55"/>
      <c r="T130" s="56"/>
      <c r="AT130" s="17" t="s">
        <v>141</v>
      </c>
      <c r="AU130" s="17" t="s">
        <v>83</v>
      </c>
    </row>
    <row r="131" spans="2:65" s="12" customFormat="1" ht="11.25">
      <c r="B131" s="167"/>
      <c r="D131" s="164" t="s">
        <v>143</v>
      </c>
      <c r="E131" s="168" t="s">
        <v>1</v>
      </c>
      <c r="F131" s="169" t="s">
        <v>149</v>
      </c>
      <c r="H131" s="170">
        <v>158.86000000000001</v>
      </c>
      <c r="I131" s="171"/>
      <c r="L131" s="167"/>
      <c r="M131" s="172"/>
      <c r="N131" s="173"/>
      <c r="O131" s="173"/>
      <c r="P131" s="173"/>
      <c r="Q131" s="173"/>
      <c r="R131" s="173"/>
      <c r="S131" s="173"/>
      <c r="T131" s="174"/>
      <c r="AT131" s="168" t="s">
        <v>143</v>
      </c>
      <c r="AU131" s="168" t="s">
        <v>83</v>
      </c>
      <c r="AV131" s="12" t="s">
        <v>83</v>
      </c>
      <c r="AW131" s="12" t="s">
        <v>30</v>
      </c>
      <c r="AX131" s="12" t="s">
        <v>73</v>
      </c>
      <c r="AY131" s="168" t="s">
        <v>132</v>
      </c>
    </row>
    <row r="132" spans="2:65" s="12" customFormat="1" ht="11.25">
      <c r="B132" s="167"/>
      <c r="D132" s="164" t="s">
        <v>143</v>
      </c>
      <c r="E132" s="168" t="s">
        <v>1</v>
      </c>
      <c r="F132" s="169" t="s">
        <v>150</v>
      </c>
      <c r="H132" s="170">
        <v>13.63</v>
      </c>
      <c r="I132" s="171"/>
      <c r="L132" s="167"/>
      <c r="M132" s="172"/>
      <c r="N132" s="173"/>
      <c r="O132" s="173"/>
      <c r="P132" s="173"/>
      <c r="Q132" s="173"/>
      <c r="R132" s="173"/>
      <c r="S132" s="173"/>
      <c r="T132" s="174"/>
      <c r="AT132" s="168" t="s">
        <v>143</v>
      </c>
      <c r="AU132" s="168" t="s">
        <v>83</v>
      </c>
      <c r="AV132" s="12" t="s">
        <v>83</v>
      </c>
      <c r="AW132" s="12" t="s">
        <v>30</v>
      </c>
      <c r="AX132" s="12" t="s">
        <v>73</v>
      </c>
      <c r="AY132" s="168" t="s">
        <v>132</v>
      </c>
    </row>
    <row r="133" spans="2:65" s="12" customFormat="1" ht="11.25">
      <c r="B133" s="167"/>
      <c r="D133" s="164" t="s">
        <v>143</v>
      </c>
      <c r="E133" s="168" t="s">
        <v>1</v>
      </c>
      <c r="F133" s="169" t="s">
        <v>151</v>
      </c>
      <c r="H133" s="170">
        <v>7.02</v>
      </c>
      <c r="I133" s="171"/>
      <c r="L133" s="167"/>
      <c r="M133" s="172"/>
      <c r="N133" s="173"/>
      <c r="O133" s="173"/>
      <c r="P133" s="173"/>
      <c r="Q133" s="173"/>
      <c r="R133" s="173"/>
      <c r="S133" s="173"/>
      <c r="T133" s="174"/>
      <c r="AT133" s="168" t="s">
        <v>143</v>
      </c>
      <c r="AU133" s="168" t="s">
        <v>83</v>
      </c>
      <c r="AV133" s="12" t="s">
        <v>83</v>
      </c>
      <c r="AW133" s="12" t="s">
        <v>30</v>
      </c>
      <c r="AX133" s="12" t="s">
        <v>73</v>
      </c>
      <c r="AY133" s="168" t="s">
        <v>132</v>
      </c>
    </row>
    <row r="134" spans="2:65" s="12" customFormat="1" ht="11.25">
      <c r="B134" s="167"/>
      <c r="D134" s="164" t="s">
        <v>143</v>
      </c>
      <c r="E134" s="168" t="s">
        <v>1</v>
      </c>
      <c r="F134" s="169" t="s">
        <v>152</v>
      </c>
      <c r="H134" s="170">
        <v>2.6</v>
      </c>
      <c r="I134" s="171"/>
      <c r="L134" s="167"/>
      <c r="M134" s="172"/>
      <c r="N134" s="173"/>
      <c r="O134" s="173"/>
      <c r="P134" s="173"/>
      <c r="Q134" s="173"/>
      <c r="R134" s="173"/>
      <c r="S134" s="173"/>
      <c r="T134" s="174"/>
      <c r="AT134" s="168" t="s">
        <v>143</v>
      </c>
      <c r="AU134" s="168" t="s">
        <v>83</v>
      </c>
      <c r="AV134" s="12" t="s">
        <v>83</v>
      </c>
      <c r="AW134" s="12" t="s">
        <v>30</v>
      </c>
      <c r="AX134" s="12" t="s">
        <v>73</v>
      </c>
      <c r="AY134" s="168" t="s">
        <v>132</v>
      </c>
    </row>
    <row r="135" spans="2:65" s="12" customFormat="1" ht="22.5">
      <c r="B135" s="167"/>
      <c r="D135" s="164" t="s">
        <v>143</v>
      </c>
      <c r="E135" s="168" t="s">
        <v>1</v>
      </c>
      <c r="F135" s="169" t="s">
        <v>153</v>
      </c>
      <c r="H135" s="170">
        <v>29.254000000000001</v>
      </c>
      <c r="I135" s="171"/>
      <c r="L135" s="167"/>
      <c r="M135" s="172"/>
      <c r="N135" s="173"/>
      <c r="O135" s="173"/>
      <c r="P135" s="173"/>
      <c r="Q135" s="173"/>
      <c r="R135" s="173"/>
      <c r="S135" s="173"/>
      <c r="T135" s="174"/>
      <c r="AT135" s="168" t="s">
        <v>143</v>
      </c>
      <c r="AU135" s="168" t="s">
        <v>83</v>
      </c>
      <c r="AV135" s="12" t="s">
        <v>83</v>
      </c>
      <c r="AW135" s="12" t="s">
        <v>30</v>
      </c>
      <c r="AX135" s="12" t="s">
        <v>73</v>
      </c>
      <c r="AY135" s="168" t="s">
        <v>132</v>
      </c>
    </row>
    <row r="136" spans="2:65" s="12" customFormat="1" ht="11.25">
      <c r="B136" s="167"/>
      <c r="D136" s="164" t="s">
        <v>143</v>
      </c>
      <c r="E136" s="168" t="s">
        <v>1</v>
      </c>
      <c r="F136" s="169" t="s">
        <v>154</v>
      </c>
      <c r="H136" s="170">
        <v>183.5</v>
      </c>
      <c r="I136" s="171"/>
      <c r="L136" s="167"/>
      <c r="M136" s="172"/>
      <c r="N136" s="173"/>
      <c r="O136" s="173"/>
      <c r="P136" s="173"/>
      <c r="Q136" s="173"/>
      <c r="R136" s="173"/>
      <c r="S136" s="173"/>
      <c r="T136" s="174"/>
      <c r="AT136" s="168" t="s">
        <v>143</v>
      </c>
      <c r="AU136" s="168" t="s">
        <v>83</v>
      </c>
      <c r="AV136" s="12" t="s">
        <v>83</v>
      </c>
      <c r="AW136" s="12" t="s">
        <v>30</v>
      </c>
      <c r="AX136" s="12" t="s">
        <v>73</v>
      </c>
      <c r="AY136" s="168" t="s">
        <v>132</v>
      </c>
    </row>
    <row r="137" spans="2:65" s="13" customFormat="1" ht="11.25">
      <c r="B137" s="175"/>
      <c r="D137" s="164" t="s">
        <v>143</v>
      </c>
      <c r="E137" s="176" t="s">
        <v>1</v>
      </c>
      <c r="F137" s="177" t="s">
        <v>155</v>
      </c>
      <c r="H137" s="178">
        <v>394.86400000000003</v>
      </c>
      <c r="I137" s="179"/>
      <c r="L137" s="175"/>
      <c r="M137" s="180"/>
      <c r="N137" s="181"/>
      <c r="O137" s="181"/>
      <c r="P137" s="181"/>
      <c r="Q137" s="181"/>
      <c r="R137" s="181"/>
      <c r="S137" s="181"/>
      <c r="T137" s="182"/>
      <c r="AT137" s="176" t="s">
        <v>143</v>
      </c>
      <c r="AU137" s="176" t="s">
        <v>83</v>
      </c>
      <c r="AV137" s="13" t="s">
        <v>139</v>
      </c>
      <c r="AW137" s="13" t="s">
        <v>30</v>
      </c>
      <c r="AX137" s="13" t="s">
        <v>81</v>
      </c>
      <c r="AY137" s="176" t="s">
        <v>132</v>
      </c>
    </row>
    <row r="138" spans="2:65" s="1" customFormat="1" ht="48" customHeight="1">
      <c r="B138" s="150"/>
      <c r="C138" s="151" t="s">
        <v>156</v>
      </c>
      <c r="D138" s="151" t="s">
        <v>134</v>
      </c>
      <c r="E138" s="152" t="s">
        <v>157</v>
      </c>
      <c r="F138" s="153" t="s">
        <v>158</v>
      </c>
      <c r="G138" s="154" t="s">
        <v>137</v>
      </c>
      <c r="H138" s="155">
        <v>197.43199999999999</v>
      </c>
      <c r="I138" s="156"/>
      <c r="J138" s="157">
        <f>ROUND(I138*H138,2)</f>
        <v>0</v>
      </c>
      <c r="K138" s="153" t="s">
        <v>138</v>
      </c>
      <c r="L138" s="32"/>
      <c r="M138" s="158" t="s">
        <v>1</v>
      </c>
      <c r="N138" s="159" t="s">
        <v>38</v>
      </c>
      <c r="O138" s="55"/>
      <c r="P138" s="160">
        <f>O138*H138</f>
        <v>0</v>
      </c>
      <c r="Q138" s="160">
        <v>0</v>
      </c>
      <c r="R138" s="160">
        <f>Q138*H138</f>
        <v>0</v>
      </c>
      <c r="S138" s="160">
        <v>0</v>
      </c>
      <c r="T138" s="161">
        <f>S138*H138</f>
        <v>0</v>
      </c>
      <c r="AR138" s="162" t="s">
        <v>139</v>
      </c>
      <c r="AT138" s="162" t="s">
        <v>134</v>
      </c>
      <c r="AU138" s="162" t="s">
        <v>83</v>
      </c>
      <c r="AY138" s="17" t="s">
        <v>132</v>
      </c>
      <c r="BE138" s="163">
        <f>IF(N138="základní",J138,0)</f>
        <v>0</v>
      </c>
      <c r="BF138" s="163">
        <f>IF(N138="snížená",J138,0)</f>
        <v>0</v>
      </c>
      <c r="BG138" s="163">
        <f>IF(N138="zákl. přenesená",J138,0)</f>
        <v>0</v>
      </c>
      <c r="BH138" s="163">
        <f>IF(N138="sníž. přenesená",J138,0)</f>
        <v>0</v>
      </c>
      <c r="BI138" s="163">
        <f>IF(N138="nulová",J138,0)</f>
        <v>0</v>
      </c>
      <c r="BJ138" s="17" t="s">
        <v>81</v>
      </c>
      <c r="BK138" s="163">
        <f>ROUND(I138*H138,2)</f>
        <v>0</v>
      </c>
      <c r="BL138" s="17" t="s">
        <v>139</v>
      </c>
      <c r="BM138" s="162" t="s">
        <v>159</v>
      </c>
    </row>
    <row r="139" spans="2:65" s="1" customFormat="1" ht="97.5">
      <c r="B139" s="32"/>
      <c r="D139" s="164" t="s">
        <v>141</v>
      </c>
      <c r="F139" s="165" t="s">
        <v>148</v>
      </c>
      <c r="I139" s="91"/>
      <c r="L139" s="32"/>
      <c r="M139" s="166"/>
      <c r="N139" s="55"/>
      <c r="O139" s="55"/>
      <c r="P139" s="55"/>
      <c r="Q139" s="55"/>
      <c r="R139" s="55"/>
      <c r="S139" s="55"/>
      <c r="T139" s="56"/>
      <c r="AT139" s="17" t="s">
        <v>141</v>
      </c>
      <c r="AU139" s="17" t="s">
        <v>83</v>
      </c>
    </row>
    <row r="140" spans="2:65" s="12" customFormat="1" ht="11.25">
      <c r="B140" s="167"/>
      <c r="D140" s="164" t="s">
        <v>143</v>
      </c>
      <c r="E140" s="168" t="s">
        <v>1</v>
      </c>
      <c r="F140" s="169" t="s">
        <v>160</v>
      </c>
      <c r="H140" s="170">
        <v>197.43199999999999</v>
      </c>
      <c r="I140" s="171"/>
      <c r="L140" s="167"/>
      <c r="M140" s="172"/>
      <c r="N140" s="173"/>
      <c r="O140" s="173"/>
      <c r="P140" s="173"/>
      <c r="Q140" s="173"/>
      <c r="R140" s="173"/>
      <c r="S140" s="173"/>
      <c r="T140" s="174"/>
      <c r="AT140" s="168" t="s">
        <v>143</v>
      </c>
      <c r="AU140" s="168" t="s">
        <v>83</v>
      </c>
      <c r="AV140" s="12" t="s">
        <v>83</v>
      </c>
      <c r="AW140" s="12" t="s">
        <v>30</v>
      </c>
      <c r="AX140" s="12" t="s">
        <v>81</v>
      </c>
      <c r="AY140" s="168" t="s">
        <v>132</v>
      </c>
    </row>
    <row r="141" spans="2:65" s="1" customFormat="1" ht="36" customHeight="1">
      <c r="B141" s="150"/>
      <c r="C141" s="151" t="s">
        <v>139</v>
      </c>
      <c r="D141" s="151" t="s">
        <v>134</v>
      </c>
      <c r="E141" s="152" t="s">
        <v>161</v>
      </c>
      <c r="F141" s="153" t="s">
        <v>162</v>
      </c>
      <c r="G141" s="154" t="s">
        <v>137</v>
      </c>
      <c r="H141" s="155">
        <v>12</v>
      </c>
      <c r="I141" s="156"/>
      <c r="J141" s="157">
        <f>ROUND(I141*H141,2)</f>
        <v>0</v>
      </c>
      <c r="K141" s="153" t="s">
        <v>138</v>
      </c>
      <c r="L141" s="32"/>
      <c r="M141" s="158" t="s">
        <v>1</v>
      </c>
      <c r="N141" s="159" t="s">
        <v>38</v>
      </c>
      <c r="O141" s="55"/>
      <c r="P141" s="160">
        <f>O141*H141</f>
        <v>0</v>
      </c>
      <c r="Q141" s="160">
        <v>0</v>
      </c>
      <c r="R141" s="160">
        <f>Q141*H141</f>
        <v>0</v>
      </c>
      <c r="S141" s="160">
        <v>0</v>
      </c>
      <c r="T141" s="161">
        <f>S141*H141</f>
        <v>0</v>
      </c>
      <c r="AR141" s="162" t="s">
        <v>139</v>
      </c>
      <c r="AT141" s="162" t="s">
        <v>134</v>
      </c>
      <c r="AU141" s="162" t="s">
        <v>83</v>
      </c>
      <c r="AY141" s="17" t="s">
        <v>132</v>
      </c>
      <c r="BE141" s="163">
        <f>IF(N141="základní",J141,0)</f>
        <v>0</v>
      </c>
      <c r="BF141" s="163">
        <f>IF(N141="snížená",J141,0)</f>
        <v>0</v>
      </c>
      <c r="BG141" s="163">
        <f>IF(N141="zákl. přenesená",J141,0)</f>
        <v>0</v>
      </c>
      <c r="BH141" s="163">
        <f>IF(N141="sníž. přenesená",J141,0)</f>
        <v>0</v>
      </c>
      <c r="BI141" s="163">
        <f>IF(N141="nulová",J141,0)</f>
        <v>0</v>
      </c>
      <c r="BJ141" s="17" t="s">
        <v>81</v>
      </c>
      <c r="BK141" s="163">
        <f>ROUND(I141*H141,2)</f>
        <v>0</v>
      </c>
      <c r="BL141" s="17" t="s">
        <v>139</v>
      </c>
      <c r="BM141" s="162" t="s">
        <v>163</v>
      </c>
    </row>
    <row r="142" spans="2:65" s="1" customFormat="1" ht="87.75">
      <c r="B142" s="32"/>
      <c r="D142" s="164" t="s">
        <v>141</v>
      </c>
      <c r="F142" s="165" t="s">
        <v>164</v>
      </c>
      <c r="I142" s="91"/>
      <c r="L142" s="32"/>
      <c r="M142" s="166"/>
      <c r="N142" s="55"/>
      <c r="O142" s="55"/>
      <c r="P142" s="55"/>
      <c r="Q142" s="55"/>
      <c r="R142" s="55"/>
      <c r="S142" s="55"/>
      <c r="T142" s="56"/>
      <c r="AT142" s="17" t="s">
        <v>141</v>
      </c>
      <c r="AU142" s="17" t="s">
        <v>83</v>
      </c>
    </row>
    <row r="143" spans="2:65" s="12" customFormat="1" ht="11.25">
      <c r="B143" s="167"/>
      <c r="D143" s="164" t="s">
        <v>143</v>
      </c>
      <c r="E143" s="168" t="s">
        <v>1</v>
      </c>
      <c r="F143" s="169" t="s">
        <v>165</v>
      </c>
      <c r="H143" s="170">
        <v>12</v>
      </c>
      <c r="I143" s="171"/>
      <c r="L143" s="167"/>
      <c r="M143" s="172"/>
      <c r="N143" s="173"/>
      <c r="O143" s="173"/>
      <c r="P143" s="173"/>
      <c r="Q143" s="173"/>
      <c r="R143" s="173"/>
      <c r="S143" s="173"/>
      <c r="T143" s="174"/>
      <c r="AT143" s="168" t="s">
        <v>143</v>
      </c>
      <c r="AU143" s="168" t="s">
        <v>83</v>
      </c>
      <c r="AV143" s="12" t="s">
        <v>83</v>
      </c>
      <c r="AW143" s="12" t="s">
        <v>30</v>
      </c>
      <c r="AX143" s="12" t="s">
        <v>81</v>
      </c>
      <c r="AY143" s="168" t="s">
        <v>132</v>
      </c>
    </row>
    <row r="144" spans="2:65" s="1" customFormat="1" ht="48" customHeight="1">
      <c r="B144" s="150"/>
      <c r="C144" s="151" t="s">
        <v>166</v>
      </c>
      <c r="D144" s="151" t="s">
        <v>134</v>
      </c>
      <c r="E144" s="152" t="s">
        <v>167</v>
      </c>
      <c r="F144" s="153" t="s">
        <v>168</v>
      </c>
      <c r="G144" s="154" t="s">
        <v>137</v>
      </c>
      <c r="H144" s="155">
        <v>6</v>
      </c>
      <c r="I144" s="156"/>
      <c r="J144" s="157">
        <f>ROUND(I144*H144,2)</f>
        <v>0</v>
      </c>
      <c r="K144" s="153" t="s">
        <v>138</v>
      </c>
      <c r="L144" s="32"/>
      <c r="M144" s="158" t="s">
        <v>1</v>
      </c>
      <c r="N144" s="159" t="s">
        <v>38</v>
      </c>
      <c r="O144" s="55"/>
      <c r="P144" s="160">
        <f>O144*H144</f>
        <v>0</v>
      </c>
      <c r="Q144" s="160">
        <v>0</v>
      </c>
      <c r="R144" s="160">
        <f>Q144*H144</f>
        <v>0</v>
      </c>
      <c r="S144" s="160">
        <v>0</v>
      </c>
      <c r="T144" s="161">
        <f>S144*H144</f>
        <v>0</v>
      </c>
      <c r="AR144" s="162" t="s">
        <v>139</v>
      </c>
      <c r="AT144" s="162" t="s">
        <v>134</v>
      </c>
      <c r="AU144" s="162" t="s">
        <v>83</v>
      </c>
      <c r="AY144" s="17" t="s">
        <v>132</v>
      </c>
      <c r="BE144" s="163">
        <f>IF(N144="základní",J144,0)</f>
        <v>0</v>
      </c>
      <c r="BF144" s="163">
        <f>IF(N144="snížená",J144,0)</f>
        <v>0</v>
      </c>
      <c r="BG144" s="163">
        <f>IF(N144="zákl. přenesená",J144,0)</f>
        <v>0</v>
      </c>
      <c r="BH144" s="163">
        <f>IF(N144="sníž. přenesená",J144,0)</f>
        <v>0</v>
      </c>
      <c r="BI144" s="163">
        <f>IF(N144="nulová",J144,0)</f>
        <v>0</v>
      </c>
      <c r="BJ144" s="17" t="s">
        <v>81</v>
      </c>
      <c r="BK144" s="163">
        <f>ROUND(I144*H144,2)</f>
        <v>0</v>
      </c>
      <c r="BL144" s="17" t="s">
        <v>139</v>
      </c>
      <c r="BM144" s="162" t="s">
        <v>169</v>
      </c>
    </row>
    <row r="145" spans="2:65" s="1" customFormat="1" ht="87.75">
      <c r="B145" s="32"/>
      <c r="D145" s="164" t="s">
        <v>141</v>
      </c>
      <c r="F145" s="165" t="s">
        <v>164</v>
      </c>
      <c r="I145" s="91"/>
      <c r="L145" s="32"/>
      <c r="M145" s="166"/>
      <c r="N145" s="55"/>
      <c r="O145" s="55"/>
      <c r="P145" s="55"/>
      <c r="Q145" s="55"/>
      <c r="R145" s="55"/>
      <c r="S145" s="55"/>
      <c r="T145" s="56"/>
      <c r="AT145" s="17" t="s">
        <v>141</v>
      </c>
      <c r="AU145" s="17" t="s">
        <v>83</v>
      </c>
    </row>
    <row r="146" spans="2:65" s="12" customFormat="1" ht="11.25">
      <c r="B146" s="167"/>
      <c r="D146" s="164" t="s">
        <v>143</v>
      </c>
      <c r="E146" s="168" t="s">
        <v>1</v>
      </c>
      <c r="F146" s="169" t="s">
        <v>170</v>
      </c>
      <c r="H146" s="170">
        <v>6</v>
      </c>
      <c r="I146" s="171"/>
      <c r="L146" s="167"/>
      <c r="M146" s="172"/>
      <c r="N146" s="173"/>
      <c r="O146" s="173"/>
      <c r="P146" s="173"/>
      <c r="Q146" s="173"/>
      <c r="R146" s="173"/>
      <c r="S146" s="173"/>
      <c r="T146" s="174"/>
      <c r="AT146" s="168" t="s">
        <v>143</v>
      </c>
      <c r="AU146" s="168" t="s">
        <v>83</v>
      </c>
      <c r="AV146" s="12" t="s">
        <v>83</v>
      </c>
      <c r="AW146" s="12" t="s">
        <v>30</v>
      </c>
      <c r="AX146" s="12" t="s">
        <v>81</v>
      </c>
      <c r="AY146" s="168" t="s">
        <v>132</v>
      </c>
    </row>
    <row r="147" spans="2:65" s="1" customFormat="1" ht="48" customHeight="1">
      <c r="B147" s="150"/>
      <c r="C147" s="151" t="s">
        <v>171</v>
      </c>
      <c r="D147" s="151" t="s">
        <v>134</v>
      </c>
      <c r="E147" s="152" t="s">
        <v>172</v>
      </c>
      <c r="F147" s="153" t="s">
        <v>173</v>
      </c>
      <c r="G147" s="154" t="s">
        <v>137</v>
      </c>
      <c r="H147" s="155">
        <v>14.5</v>
      </c>
      <c r="I147" s="156"/>
      <c r="J147" s="157">
        <f>ROUND(I147*H147,2)</f>
        <v>0</v>
      </c>
      <c r="K147" s="153" t="s">
        <v>138</v>
      </c>
      <c r="L147" s="32"/>
      <c r="M147" s="158" t="s">
        <v>1</v>
      </c>
      <c r="N147" s="159" t="s">
        <v>38</v>
      </c>
      <c r="O147" s="55"/>
      <c r="P147" s="160">
        <f>O147*H147</f>
        <v>0</v>
      </c>
      <c r="Q147" s="160">
        <v>0</v>
      </c>
      <c r="R147" s="160">
        <f>Q147*H147</f>
        <v>0</v>
      </c>
      <c r="S147" s="160">
        <v>0</v>
      </c>
      <c r="T147" s="161">
        <f>S147*H147</f>
        <v>0</v>
      </c>
      <c r="AR147" s="162" t="s">
        <v>139</v>
      </c>
      <c r="AT147" s="162" t="s">
        <v>134</v>
      </c>
      <c r="AU147" s="162" t="s">
        <v>83</v>
      </c>
      <c r="AY147" s="17" t="s">
        <v>132</v>
      </c>
      <c r="BE147" s="163">
        <f>IF(N147="základní",J147,0)</f>
        <v>0</v>
      </c>
      <c r="BF147" s="163">
        <f>IF(N147="snížená",J147,0)</f>
        <v>0</v>
      </c>
      <c r="BG147" s="163">
        <f>IF(N147="zákl. přenesená",J147,0)</f>
        <v>0</v>
      </c>
      <c r="BH147" s="163">
        <f>IF(N147="sníž. přenesená",J147,0)</f>
        <v>0</v>
      </c>
      <c r="BI147" s="163">
        <f>IF(N147="nulová",J147,0)</f>
        <v>0</v>
      </c>
      <c r="BJ147" s="17" t="s">
        <v>81</v>
      </c>
      <c r="BK147" s="163">
        <f>ROUND(I147*H147,2)</f>
        <v>0</v>
      </c>
      <c r="BL147" s="17" t="s">
        <v>139</v>
      </c>
      <c r="BM147" s="162" t="s">
        <v>174</v>
      </c>
    </row>
    <row r="148" spans="2:65" s="1" customFormat="1" ht="195">
      <c r="B148" s="32"/>
      <c r="D148" s="164" t="s">
        <v>141</v>
      </c>
      <c r="F148" s="165" t="s">
        <v>175</v>
      </c>
      <c r="I148" s="91"/>
      <c r="L148" s="32"/>
      <c r="M148" s="166"/>
      <c r="N148" s="55"/>
      <c r="O148" s="55"/>
      <c r="P148" s="55"/>
      <c r="Q148" s="55"/>
      <c r="R148" s="55"/>
      <c r="S148" s="55"/>
      <c r="T148" s="56"/>
      <c r="AT148" s="17" t="s">
        <v>141</v>
      </c>
      <c r="AU148" s="17" t="s">
        <v>83</v>
      </c>
    </row>
    <row r="149" spans="2:65" s="12" customFormat="1" ht="11.25">
      <c r="B149" s="167"/>
      <c r="D149" s="164" t="s">
        <v>143</v>
      </c>
      <c r="E149" s="168" t="s">
        <v>1</v>
      </c>
      <c r="F149" s="169" t="s">
        <v>176</v>
      </c>
      <c r="H149" s="170">
        <v>14.5</v>
      </c>
      <c r="I149" s="171"/>
      <c r="L149" s="167"/>
      <c r="M149" s="172"/>
      <c r="N149" s="173"/>
      <c r="O149" s="173"/>
      <c r="P149" s="173"/>
      <c r="Q149" s="173"/>
      <c r="R149" s="173"/>
      <c r="S149" s="173"/>
      <c r="T149" s="174"/>
      <c r="AT149" s="168" t="s">
        <v>143</v>
      </c>
      <c r="AU149" s="168" t="s">
        <v>83</v>
      </c>
      <c r="AV149" s="12" t="s">
        <v>83</v>
      </c>
      <c r="AW149" s="12" t="s">
        <v>30</v>
      </c>
      <c r="AX149" s="12" t="s">
        <v>81</v>
      </c>
      <c r="AY149" s="168" t="s">
        <v>132</v>
      </c>
    </row>
    <row r="150" spans="2:65" s="1" customFormat="1" ht="60" customHeight="1">
      <c r="B150" s="150"/>
      <c r="C150" s="151" t="s">
        <v>177</v>
      </c>
      <c r="D150" s="151" t="s">
        <v>134</v>
      </c>
      <c r="E150" s="152" t="s">
        <v>178</v>
      </c>
      <c r="F150" s="153" t="s">
        <v>179</v>
      </c>
      <c r="G150" s="154" t="s">
        <v>137</v>
      </c>
      <c r="H150" s="155">
        <v>453.62900000000002</v>
      </c>
      <c r="I150" s="156"/>
      <c r="J150" s="157">
        <f>ROUND(I150*H150,2)</f>
        <v>0</v>
      </c>
      <c r="K150" s="153" t="s">
        <v>138</v>
      </c>
      <c r="L150" s="32"/>
      <c r="M150" s="158" t="s">
        <v>1</v>
      </c>
      <c r="N150" s="159" t="s">
        <v>38</v>
      </c>
      <c r="O150" s="55"/>
      <c r="P150" s="160">
        <f>O150*H150</f>
        <v>0</v>
      </c>
      <c r="Q150" s="160">
        <v>0</v>
      </c>
      <c r="R150" s="160">
        <f>Q150*H150</f>
        <v>0</v>
      </c>
      <c r="S150" s="160">
        <v>0</v>
      </c>
      <c r="T150" s="161">
        <f>S150*H150</f>
        <v>0</v>
      </c>
      <c r="AR150" s="162" t="s">
        <v>139</v>
      </c>
      <c r="AT150" s="162" t="s">
        <v>134</v>
      </c>
      <c r="AU150" s="162" t="s">
        <v>83</v>
      </c>
      <c r="AY150" s="17" t="s">
        <v>132</v>
      </c>
      <c r="BE150" s="163">
        <f>IF(N150="základní",J150,0)</f>
        <v>0</v>
      </c>
      <c r="BF150" s="163">
        <f>IF(N150="snížená",J150,0)</f>
        <v>0</v>
      </c>
      <c r="BG150" s="163">
        <f>IF(N150="zákl. přenesená",J150,0)</f>
        <v>0</v>
      </c>
      <c r="BH150" s="163">
        <f>IF(N150="sníž. přenesená",J150,0)</f>
        <v>0</v>
      </c>
      <c r="BI150" s="163">
        <f>IF(N150="nulová",J150,0)</f>
        <v>0</v>
      </c>
      <c r="BJ150" s="17" t="s">
        <v>81</v>
      </c>
      <c r="BK150" s="163">
        <f>ROUND(I150*H150,2)</f>
        <v>0</v>
      </c>
      <c r="BL150" s="17" t="s">
        <v>139</v>
      </c>
      <c r="BM150" s="162" t="s">
        <v>180</v>
      </c>
    </row>
    <row r="151" spans="2:65" s="1" customFormat="1" ht="195">
      <c r="B151" s="32"/>
      <c r="D151" s="164" t="s">
        <v>141</v>
      </c>
      <c r="F151" s="165" t="s">
        <v>175</v>
      </c>
      <c r="I151" s="91"/>
      <c r="L151" s="32"/>
      <c r="M151" s="166"/>
      <c r="N151" s="55"/>
      <c r="O151" s="55"/>
      <c r="P151" s="55"/>
      <c r="Q151" s="55"/>
      <c r="R151" s="55"/>
      <c r="S151" s="55"/>
      <c r="T151" s="56"/>
      <c r="AT151" s="17" t="s">
        <v>141</v>
      </c>
      <c r="AU151" s="17" t="s">
        <v>83</v>
      </c>
    </row>
    <row r="152" spans="2:65" s="12" customFormat="1" ht="11.25">
      <c r="B152" s="167"/>
      <c r="D152" s="164" t="s">
        <v>143</v>
      </c>
      <c r="E152" s="168" t="s">
        <v>1</v>
      </c>
      <c r="F152" s="169" t="s">
        <v>181</v>
      </c>
      <c r="H152" s="170">
        <v>406.86399999999998</v>
      </c>
      <c r="I152" s="171"/>
      <c r="L152" s="167"/>
      <c r="M152" s="172"/>
      <c r="N152" s="173"/>
      <c r="O152" s="173"/>
      <c r="P152" s="173"/>
      <c r="Q152" s="173"/>
      <c r="R152" s="173"/>
      <c r="S152" s="173"/>
      <c r="T152" s="174"/>
      <c r="AT152" s="168" t="s">
        <v>143</v>
      </c>
      <c r="AU152" s="168" t="s">
        <v>83</v>
      </c>
      <c r="AV152" s="12" t="s">
        <v>83</v>
      </c>
      <c r="AW152" s="12" t="s">
        <v>30</v>
      </c>
      <c r="AX152" s="12" t="s">
        <v>73</v>
      </c>
      <c r="AY152" s="168" t="s">
        <v>132</v>
      </c>
    </row>
    <row r="153" spans="2:65" s="12" customFormat="1" ht="11.25">
      <c r="B153" s="167"/>
      <c r="D153" s="164" t="s">
        <v>143</v>
      </c>
      <c r="E153" s="168" t="s">
        <v>1</v>
      </c>
      <c r="F153" s="169" t="s">
        <v>182</v>
      </c>
      <c r="H153" s="170">
        <v>46.765000000000001</v>
      </c>
      <c r="I153" s="171"/>
      <c r="L153" s="167"/>
      <c r="M153" s="172"/>
      <c r="N153" s="173"/>
      <c r="O153" s="173"/>
      <c r="P153" s="173"/>
      <c r="Q153" s="173"/>
      <c r="R153" s="173"/>
      <c r="S153" s="173"/>
      <c r="T153" s="174"/>
      <c r="AT153" s="168" t="s">
        <v>143</v>
      </c>
      <c r="AU153" s="168" t="s">
        <v>83</v>
      </c>
      <c r="AV153" s="12" t="s">
        <v>83</v>
      </c>
      <c r="AW153" s="12" t="s">
        <v>30</v>
      </c>
      <c r="AX153" s="12" t="s">
        <v>73</v>
      </c>
      <c r="AY153" s="168" t="s">
        <v>132</v>
      </c>
    </row>
    <row r="154" spans="2:65" s="13" customFormat="1" ht="11.25">
      <c r="B154" s="175"/>
      <c r="D154" s="164" t="s">
        <v>143</v>
      </c>
      <c r="E154" s="176" t="s">
        <v>1</v>
      </c>
      <c r="F154" s="177" t="s">
        <v>155</v>
      </c>
      <c r="H154" s="178">
        <v>453.62899999999996</v>
      </c>
      <c r="I154" s="179"/>
      <c r="L154" s="175"/>
      <c r="M154" s="180"/>
      <c r="N154" s="181"/>
      <c r="O154" s="181"/>
      <c r="P154" s="181"/>
      <c r="Q154" s="181"/>
      <c r="R154" s="181"/>
      <c r="S154" s="181"/>
      <c r="T154" s="182"/>
      <c r="AT154" s="176" t="s">
        <v>143</v>
      </c>
      <c r="AU154" s="176" t="s">
        <v>83</v>
      </c>
      <c r="AV154" s="13" t="s">
        <v>139</v>
      </c>
      <c r="AW154" s="13" t="s">
        <v>30</v>
      </c>
      <c r="AX154" s="13" t="s">
        <v>81</v>
      </c>
      <c r="AY154" s="176" t="s">
        <v>132</v>
      </c>
    </row>
    <row r="155" spans="2:65" s="1" customFormat="1" ht="60" customHeight="1">
      <c r="B155" s="150"/>
      <c r="C155" s="151" t="s">
        <v>183</v>
      </c>
      <c r="D155" s="151" t="s">
        <v>134</v>
      </c>
      <c r="E155" s="152" t="s">
        <v>184</v>
      </c>
      <c r="F155" s="153" t="s">
        <v>185</v>
      </c>
      <c r="G155" s="154" t="s">
        <v>137</v>
      </c>
      <c r="H155" s="155">
        <v>4536.29</v>
      </c>
      <c r="I155" s="156"/>
      <c r="J155" s="157">
        <f>ROUND(I155*H155,2)</f>
        <v>0</v>
      </c>
      <c r="K155" s="153" t="s">
        <v>138</v>
      </c>
      <c r="L155" s="32"/>
      <c r="M155" s="158" t="s">
        <v>1</v>
      </c>
      <c r="N155" s="159" t="s">
        <v>38</v>
      </c>
      <c r="O155" s="55"/>
      <c r="P155" s="160">
        <f>O155*H155</f>
        <v>0</v>
      </c>
      <c r="Q155" s="160">
        <v>0</v>
      </c>
      <c r="R155" s="160">
        <f>Q155*H155</f>
        <v>0</v>
      </c>
      <c r="S155" s="160">
        <v>0</v>
      </c>
      <c r="T155" s="161">
        <f>S155*H155</f>
        <v>0</v>
      </c>
      <c r="AR155" s="162" t="s">
        <v>139</v>
      </c>
      <c r="AT155" s="162" t="s">
        <v>134</v>
      </c>
      <c r="AU155" s="162" t="s">
        <v>83</v>
      </c>
      <c r="AY155" s="17" t="s">
        <v>132</v>
      </c>
      <c r="BE155" s="163">
        <f>IF(N155="základní",J155,0)</f>
        <v>0</v>
      </c>
      <c r="BF155" s="163">
        <f>IF(N155="snížená",J155,0)</f>
        <v>0</v>
      </c>
      <c r="BG155" s="163">
        <f>IF(N155="zákl. přenesená",J155,0)</f>
        <v>0</v>
      </c>
      <c r="BH155" s="163">
        <f>IF(N155="sníž. přenesená",J155,0)</f>
        <v>0</v>
      </c>
      <c r="BI155" s="163">
        <f>IF(N155="nulová",J155,0)</f>
        <v>0</v>
      </c>
      <c r="BJ155" s="17" t="s">
        <v>81</v>
      </c>
      <c r="BK155" s="163">
        <f>ROUND(I155*H155,2)</f>
        <v>0</v>
      </c>
      <c r="BL155" s="17" t="s">
        <v>139</v>
      </c>
      <c r="BM155" s="162" t="s">
        <v>186</v>
      </c>
    </row>
    <row r="156" spans="2:65" s="1" customFormat="1" ht="195">
      <c r="B156" s="32"/>
      <c r="D156" s="164" t="s">
        <v>141</v>
      </c>
      <c r="F156" s="165" t="s">
        <v>175</v>
      </c>
      <c r="I156" s="91"/>
      <c r="L156" s="32"/>
      <c r="M156" s="166"/>
      <c r="N156" s="55"/>
      <c r="O156" s="55"/>
      <c r="P156" s="55"/>
      <c r="Q156" s="55"/>
      <c r="R156" s="55"/>
      <c r="S156" s="55"/>
      <c r="T156" s="56"/>
      <c r="AT156" s="17" t="s">
        <v>141</v>
      </c>
      <c r="AU156" s="17" t="s">
        <v>83</v>
      </c>
    </row>
    <row r="157" spans="2:65" s="12" customFormat="1" ht="11.25">
      <c r="B157" s="167"/>
      <c r="D157" s="164" t="s">
        <v>143</v>
      </c>
      <c r="E157" s="168" t="s">
        <v>1</v>
      </c>
      <c r="F157" s="169" t="s">
        <v>187</v>
      </c>
      <c r="H157" s="170">
        <v>4536.29</v>
      </c>
      <c r="I157" s="171"/>
      <c r="L157" s="167"/>
      <c r="M157" s="172"/>
      <c r="N157" s="173"/>
      <c r="O157" s="173"/>
      <c r="P157" s="173"/>
      <c r="Q157" s="173"/>
      <c r="R157" s="173"/>
      <c r="S157" s="173"/>
      <c r="T157" s="174"/>
      <c r="AT157" s="168" t="s">
        <v>143</v>
      </c>
      <c r="AU157" s="168" t="s">
        <v>83</v>
      </c>
      <c r="AV157" s="12" t="s">
        <v>83</v>
      </c>
      <c r="AW157" s="12" t="s">
        <v>30</v>
      </c>
      <c r="AX157" s="12" t="s">
        <v>81</v>
      </c>
      <c r="AY157" s="168" t="s">
        <v>132</v>
      </c>
    </row>
    <row r="158" spans="2:65" s="1" customFormat="1" ht="36" customHeight="1">
      <c r="B158" s="150"/>
      <c r="C158" s="151" t="s">
        <v>188</v>
      </c>
      <c r="D158" s="151" t="s">
        <v>134</v>
      </c>
      <c r="E158" s="152" t="s">
        <v>189</v>
      </c>
      <c r="F158" s="153" t="s">
        <v>190</v>
      </c>
      <c r="G158" s="154" t="s">
        <v>137</v>
      </c>
      <c r="H158" s="155">
        <v>14.5</v>
      </c>
      <c r="I158" s="156"/>
      <c r="J158" s="157">
        <f>ROUND(I158*H158,2)</f>
        <v>0</v>
      </c>
      <c r="K158" s="153" t="s">
        <v>138</v>
      </c>
      <c r="L158" s="32"/>
      <c r="M158" s="158" t="s">
        <v>1</v>
      </c>
      <c r="N158" s="159" t="s">
        <v>38</v>
      </c>
      <c r="O158" s="55"/>
      <c r="P158" s="160">
        <f>O158*H158</f>
        <v>0</v>
      </c>
      <c r="Q158" s="160">
        <v>0</v>
      </c>
      <c r="R158" s="160">
        <f>Q158*H158</f>
        <v>0</v>
      </c>
      <c r="S158" s="160">
        <v>0</v>
      </c>
      <c r="T158" s="161">
        <f>S158*H158</f>
        <v>0</v>
      </c>
      <c r="AR158" s="162" t="s">
        <v>139</v>
      </c>
      <c r="AT158" s="162" t="s">
        <v>134</v>
      </c>
      <c r="AU158" s="162" t="s">
        <v>83</v>
      </c>
      <c r="AY158" s="17" t="s">
        <v>132</v>
      </c>
      <c r="BE158" s="163">
        <f>IF(N158="základní",J158,0)</f>
        <v>0</v>
      </c>
      <c r="BF158" s="163">
        <f>IF(N158="snížená",J158,0)</f>
        <v>0</v>
      </c>
      <c r="BG158" s="163">
        <f>IF(N158="zákl. přenesená",J158,0)</f>
        <v>0</v>
      </c>
      <c r="BH158" s="163">
        <f>IF(N158="sníž. přenesená",J158,0)</f>
        <v>0</v>
      </c>
      <c r="BI158" s="163">
        <f>IF(N158="nulová",J158,0)</f>
        <v>0</v>
      </c>
      <c r="BJ158" s="17" t="s">
        <v>81</v>
      </c>
      <c r="BK158" s="163">
        <f>ROUND(I158*H158,2)</f>
        <v>0</v>
      </c>
      <c r="BL158" s="17" t="s">
        <v>139</v>
      </c>
      <c r="BM158" s="162" t="s">
        <v>191</v>
      </c>
    </row>
    <row r="159" spans="2:65" s="1" customFormat="1" ht="146.25">
      <c r="B159" s="32"/>
      <c r="D159" s="164" t="s">
        <v>141</v>
      </c>
      <c r="F159" s="165" t="s">
        <v>192</v>
      </c>
      <c r="I159" s="91"/>
      <c r="L159" s="32"/>
      <c r="M159" s="166"/>
      <c r="N159" s="55"/>
      <c r="O159" s="55"/>
      <c r="P159" s="55"/>
      <c r="Q159" s="55"/>
      <c r="R159" s="55"/>
      <c r="S159" s="55"/>
      <c r="T159" s="56"/>
      <c r="AT159" s="17" t="s">
        <v>141</v>
      </c>
      <c r="AU159" s="17" t="s">
        <v>83</v>
      </c>
    </row>
    <row r="160" spans="2:65" s="12" customFormat="1" ht="11.25">
      <c r="B160" s="167"/>
      <c r="D160" s="164" t="s">
        <v>143</v>
      </c>
      <c r="E160" s="168" t="s">
        <v>1</v>
      </c>
      <c r="F160" s="169" t="s">
        <v>176</v>
      </c>
      <c r="H160" s="170">
        <v>14.5</v>
      </c>
      <c r="I160" s="171"/>
      <c r="L160" s="167"/>
      <c r="M160" s="172"/>
      <c r="N160" s="173"/>
      <c r="O160" s="173"/>
      <c r="P160" s="173"/>
      <c r="Q160" s="173"/>
      <c r="R160" s="173"/>
      <c r="S160" s="173"/>
      <c r="T160" s="174"/>
      <c r="AT160" s="168" t="s">
        <v>143</v>
      </c>
      <c r="AU160" s="168" t="s">
        <v>83</v>
      </c>
      <c r="AV160" s="12" t="s">
        <v>83</v>
      </c>
      <c r="AW160" s="12" t="s">
        <v>30</v>
      </c>
      <c r="AX160" s="12" t="s">
        <v>81</v>
      </c>
      <c r="AY160" s="168" t="s">
        <v>132</v>
      </c>
    </row>
    <row r="161" spans="2:65" s="1" customFormat="1" ht="48" customHeight="1">
      <c r="B161" s="150"/>
      <c r="C161" s="151" t="s">
        <v>193</v>
      </c>
      <c r="D161" s="151" t="s">
        <v>134</v>
      </c>
      <c r="E161" s="152" t="s">
        <v>194</v>
      </c>
      <c r="F161" s="153" t="s">
        <v>195</v>
      </c>
      <c r="G161" s="154" t="s">
        <v>137</v>
      </c>
      <c r="H161" s="155">
        <v>220.2</v>
      </c>
      <c r="I161" s="156"/>
      <c r="J161" s="157">
        <f>ROUND(I161*H161,2)</f>
        <v>0</v>
      </c>
      <c r="K161" s="153" t="s">
        <v>138</v>
      </c>
      <c r="L161" s="32"/>
      <c r="M161" s="158" t="s">
        <v>1</v>
      </c>
      <c r="N161" s="159" t="s">
        <v>38</v>
      </c>
      <c r="O161" s="55"/>
      <c r="P161" s="160">
        <f>O161*H161</f>
        <v>0</v>
      </c>
      <c r="Q161" s="160">
        <v>0</v>
      </c>
      <c r="R161" s="160">
        <f>Q161*H161</f>
        <v>0</v>
      </c>
      <c r="S161" s="160">
        <v>0</v>
      </c>
      <c r="T161" s="161">
        <f>S161*H161</f>
        <v>0</v>
      </c>
      <c r="AR161" s="162" t="s">
        <v>139</v>
      </c>
      <c r="AT161" s="162" t="s">
        <v>134</v>
      </c>
      <c r="AU161" s="162" t="s">
        <v>83</v>
      </c>
      <c r="AY161" s="17" t="s">
        <v>132</v>
      </c>
      <c r="BE161" s="163">
        <f>IF(N161="základní",J161,0)</f>
        <v>0</v>
      </c>
      <c r="BF161" s="163">
        <f>IF(N161="snížená",J161,0)</f>
        <v>0</v>
      </c>
      <c r="BG161" s="163">
        <f>IF(N161="zákl. přenesená",J161,0)</f>
        <v>0</v>
      </c>
      <c r="BH161" s="163">
        <f>IF(N161="sníž. přenesená",J161,0)</f>
        <v>0</v>
      </c>
      <c r="BI161" s="163">
        <f>IF(N161="nulová",J161,0)</f>
        <v>0</v>
      </c>
      <c r="BJ161" s="17" t="s">
        <v>81</v>
      </c>
      <c r="BK161" s="163">
        <f>ROUND(I161*H161,2)</f>
        <v>0</v>
      </c>
      <c r="BL161" s="17" t="s">
        <v>139</v>
      </c>
      <c r="BM161" s="162" t="s">
        <v>196</v>
      </c>
    </row>
    <row r="162" spans="2:65" s="1" customFormat="1" ht="409.5">
      <c r="B162" s="32"/>
      <c r="D162" s="164" t="s">
        <v>141</v>
      </c>
      <c r="F162" s="183" t="s">
        <v>197</v>
      </c>
      <c r="I162" s="91"/>
      <c r="L162" s="32"/>
      <c r="M162" s="166"/>
      <c r="N162" s="55"/>
      <c r="O162" s="55"/>
      <c r="P162" s="55"/>
      <c r="Q162" s="55"/>
      <c r="R162" s="55"/>
      <c r="S162" s="55"/>
      <c r="T162" s="56"/>
      <c r="AT162" s="17" t="s">
        <v>141</v>
      </c>
      <c r="AU162" s="17" t="s">
        <v>83</v>
      </c>
    </row>
    <row r="163" spans="2:65" s="12" customFormat="1" ht="11.25">
      <c r="B163" s="167"/>
      <c r="D163" s="164" t="s">
        <v>143</v>
      </c>
      <c r="E163" s="168" t="s">
        <v>1</v>
      </c>
      <c r="F163" s="169" t="s">
        <v>198</v>
      </c>
      <c r="H163" s="170">
        <v>220.2</v>
      </c>
      <c r="I163" s="171"/>
      <c r="L163" s="167"/>
      <c r="M163" s="172"/>
      <c r="N163" s="173"/>
      <c r="O163" s="173"/>
      <c r="P163" s="173"/>
      <c r="Q163" s="173"/>
      <c r="R163" s="173"/>
      <c r="S163" s="173"/>
      <c r="T163" s="174"/>
      <c r="AT163" s="168" t="s">
        <v>143</v>
      </c>
      <c r="AU163" s="168" t="s">
        <v>83</v>
      </c>
      <c r="AV163" s="12" t="s">
        <v>83</v>
      </c>
      <c r="AW163" s="12" t="s">
        <v>30</v>
      </c>
      <c r="AX163" s="12" t="s">
        <v>81</v>
      </c>
      <c r="AY163" s="168" t="s">
        <v>132</v>
      </c>
    </row>
    <row r="164" spans="2:65" s="1" customFormat="1" ht="16.5" customHeight="1">
      <c r="B164" s="150"/>
      <c r="C164" s="184" t="s">
        <v>199</v>
      </c>
      <c r="D164" s="184" t="s">
        <v>200</v>
      </c>
      <c r="E164" s="185" t="s">
        <v>201</v>
      </c>
      <c r="F164" s="186" t="s">
        <v>202</v>
      </c>
      <c r="G164" s="187" t="s">
        <v>203</v>
      </c>
      <c r="H164" s="188">
        <v>418.38</v>
      </c>
      <c r="I164" s="189"/>
      <c r="J164" s="190">
        <f>ROUND(I164*H164,2)</f>
        <v>0</v>
      </c>
      <c r="K164" s="186" t="s">
        <v>138</v>
      </c>
      <c r="L164" s="191"/>
      <c r="M164" s="192" t="s">
        <v>1</v>
      </c>
      <c r="N164" s="193" t="s">
        <v>38</v>
      </c>
      <c r="O164" s="55"/>
      <c r="P164" s="160">
        <f>O164*H164</f>
        <v>0</v>
      </c>
      <c r="Q164" s="160">
        <v>1</v>
      </c>
      <c r="R164" s="160">
        <f>Q164*H164</f>
        <v>418.38</v>
      </c>
      <c r="S164" s="160">
        <v>0</v>
      </c>
      <c r="T164" s="161">
        <f>S164*H164</f>
        <v>0</v>
      </c>
      <c r="AR164" s="162" t="s">
        <v>183</v>
      </c>
      <c r="AT164" s="162" t="s">
        <v>200</v>
      </c>
      <c r="AU164" s="162" t="s">
        <v>83</v>
      </c>
      <c r="AY164" s="17" t="s">
        <v>132</v>
      </c>
      <c r="BE164" s="163">
        <f>IF(N164="základní",J164,0)</f>
        <v>0</v>
      </c>
      <c r="BF164" s="163">
        <f>IF(N164="snížená",J164,0)</f>
        <v>0</v>
      </c>
      <c r="BG164" s="163">
        <f>IF(N164="zákl. přenesená",J164,0)</f>
        <v>0</v>
      </c>
      <c r="BH164" s="163">
        <f>IF(N164="sníž. přenesená",J164,0)</f>
        <v>0</v>
      </c>
      <c r="BI164" s="163">
        <f>IF(N164="nulová",J164,0)</f>
        <v>0</v>
      </c>
      <c r="BJ164" s="17" t="s">
        <v>81</v>
      </c>
      <c r="BK164" s="163">
        <f>ROUND(I164*H164,2)</f>
        <v>0</v>
      </c>
      <c r="BL164" s="17" t="s">
        <v>139</v>
      </c>
      <c r="BM164" s="162" t="s">
        <v>204</v>
      </c>
    </row>
    <row r="165" spans="2:65" s="12" customFormat="1" ht="11.25">
      <c r="B165" s="167"/>
      <c r="D165" s="164" t="s">
        <v>143</v>
      </c>
      <c r="E165" s="168" t="s">
        <v>1</v>
      </c>
      <c r="F165" s="169" t="s">
        <v>205</v>
      </c>
      <c r="H165" s="170">
        <v>418.38</v>
      </c>
      <c r="I165" s="171"/>
      <c r="L165" s="167"/>
      <c r="M165" s="172"/>
      <c r="N165" s="173"/>
      <c r="O165" s="173"/>
      <c r="P165" s="173"/>
      <c r="Q165" s="173"/>
      <c r="R165" s="173"/>
      <c r="S165" s="173"/>
      <c r="T165" s="174"/>
      <c r="AT165" s="168" t="s">
        <v>143</v>
      </c>
      <c r="AU165" s="168" t="s">
        <v>83</v>
      </c>
      <c r="AV165" s="12" t="s">
        <v>83</v>
      </c>
      <c r="AW165" s="12" t="s">
        <v>30</v>
      </c>
      <c r="AX165" s="12" t="s">
        <v>81</v>
      </c>
      <c r="AY165" s="168" t="s">
        <v>132</v>
      </c>
    </row>
    <row r="166" spans="2:65" s="1" customFormat="1" ht="16.5" customHeight="1">
      <c r="B166" s="150"/>
      <c r="C166" s="151" t="s">
        <v>206</v>
      </c>
      <c r="D166" s="151" t="s">
        <v>134</v>
      </c>
      <c r="E166" s="152" t="s">
        <v>207</v>
      </c>
      <c r="F166" s="153" t="s">
        <v>208</v>
      </c>
      <c r="G166" s="154" t="s">
        <v>137</v>
      </c>
      <c r="H166" s="155">
        <v>453.62900000000002</v>
      </c>
      <c r="I166" s="156"/>
      <c r="J166" s="157">
        <f>ROUND(I166*H166,2)</f>
        <v>0</v>
      </c>
      <c r="K166" s="153" t="s">
        <v>138</v>
      </c>
      <c r="L166" s="32"/>
      <c r="M166" s="158" t="s">
        <v>1</v>
      </c>
      <c r="N166" s="159" t="s">
        <v>38</v>
      </c>
      <c r="O166" s="55"/>
      <c r="P166" s="160">
        <f>O166*H166</f>
        <v>0</v>
      </c>
      <c r="Q166" s="160">
        <v>0</v>
      </c>
      <c r="R166" s="160">
        <f>Q166*H166</f>
        <v>0</v>
      </c>
      <c r="S166" s="160">
        <v>0</v>
      </c>
      <c r="T166" s="161">
        <f>S166*H166</f>
        <v>0</v>
      </c>
      <c r="AR166" s="162" t="s">
        <v>139</v>
      </c>
      <c r="AT166" s="162" t="s">
        <v>134</v>
      </c>
      <c r="AU166" s="162" t="s">
        <v>83</v>
      </c>
      <c r="AY166" s="17" t="s">
        <v>132</v>
      </c>
      <c r="BE166" s="163">
        <f>IF(N166="základní",J166,0)</f>
        <v>0</v>
      </c>
      <c r="BF166" s="163">
        <f>IF(N166="snížená",J166,0)</f>
        <v>0</v>
      </c>
      <c r="BG166" s="163">
        <f>IF(N166="zákl. přenesená",J166,0)</f>
        <v>0</v>
      </c>
      <c r="BH166" s="163">
        <f>IF(N166="sníž. přenesená",J166,0)</f>
        <v>0</v>
      </c>
      <c r="BI166" s="163">
        <f>IF(N166="nulová",J166,0)</f>
        <v>0</v>
      </c>
      <c r="BJ166" s="17" t="s">
        <v>81</v>
      </c>
      <c r="BK166" s="163">
        <f>ROUND(I166*H166,2)</f>
        <v>0</v>
      </c>
      <c r="BL166" s="17" t="s">
        <v>139</v>
      </c>
      <c r="BM166" s="162" t="s">
        <v>209</v>
      </c>
    </row>
    <row r="167" spans="2:65" s="1" customFormat="1" ht="282.75">
      <c r="B167" s="32"/>
      <c r="D167" s="164" t="s">
        <v>141</v>
      </c>
      <c r="F167" s="165" t="s">
        <v>210</v>
      </c>
      <c r="I167" s="91"/>
      <c r="L167" s="32"/>
      <c r="M167" s="166"/>
      <c r="N167" s="55"/>
      <c r="O167" s="55"/>
      <c r="P167" s="55"/>
      <c r="Q167" s="55"/>
      <c r="R167" s="55"/>
      <c r="S167" s="55"/>
      <c r="T167" s="56"/>
      <c r="AT167" s="17" t="s">
        <v>141</v>
      </c>
      <c r="AU167" s="17" t="s">
        <v>83</v>
      </c>
    </row>
    <row r="168" spans="2:65" s="12" customFormat="1" ht="11.25">
      <c r="B168" s="167"/>
      <c r="D168" s="164" t="s">
        <v>143</v>
      </c>
      <c r="E168" s="168" t="s">
        <v>1</v>
      </c>
      <c r="F168" s="169" t="s">
        <v>181</v>
      </c>
      <c r="H168" s="170">
        <v>406.86399999999998</v>
      </c>
      <c r="I168" s="171"/>
      <c r="L168" s="167"/>
      <c r="M168" s="172"/>
      <c r="N168" s="173"/>
      <c r="O168" s="173"/>
      <c r="P168" s="173"/>
      <c r="Q168" s="173"/>
      <c r="R168" s="173"/>
      <c r="S168" s="173"/>
      <c r="T168" s="174"/>
      <c r="AT168" s="168" t="s">
        <v>143</v>
      </c>
      <c r="AU168" s="168" t="s">
        <v>83</v>
      </c>
      <c r="AV168" s="12" t="s">
        <v>83</v>
      </c>
      <c r="AW168" s="12" t="s">
        <v>30</v>
      </c>
      <c r="AX168" s="12" t="s">
        <v>73</v>
      </c>
      <c r="AY168" s="168" t="s">
        <v>132</v>
      </c>
    </row>
    <row r="169" spans="2:65" s="12" customFormat="1" ht="11.25">
      <c r="B169" s="167"/>
      <c r="D169" s="164" t="s">
        <v>143</v>
      </c>
      <c r="E169" s="168" t="s">
        <v>1</v>
      </c>
      <c r="F169" s="169" t="s">
        <v>182</v>
      </c>
      <c r="H169" s="170">
        <v>46.765000000000001</v>
      </c>
      <c r="I169" s="171"/>
      <c r="L169" s="167"/>
      <c r="M169" s="172"/>
      <c r="N169" s="173"/>
      <c r="O169" s="173"/>
      <c r="P169" s="173"/>
      <c r="Q169" s="173"/>
      <c r="R169" s="173"/>
      <c r="S169" s="173"/>
      <c r="T169" s="174"/>
      <c r="AT169" s="168" t="s">
        <v>143</v>
      </c>
      <c r="AU169" s="168" t="s">
        <v>83</v>
      </c>
      <c r="AV169" s="12" t="s">
        <v>83</v>
      </c>
      <c r="AW169" s="12" t="s">
        <v>30</v>
      </c>
      <c r="AX169" s="12" t="s">
        <v>73</v>
      </c>
      <c r="AY169" s="168" t="s">
        <v>132</v>
      </c>
    </row>
    <row r="170" spans="2:65" s="13" customFormat="1" ht="11.25">
      <c r="B170" s="175"/>
      <c r="D170" s="164" t="s">
        <v>143</v>
      </c>
      <c r="E170" s="176" t="s">
        <v>1</v>
      </c>
      <c r="F170" s="177" t="s">
        <v>155</v>
      </c>
      <c r="H170" s="178">
        <v>453.62899999999996</v>
      </c>
      <c r="I170" s="179"/>
      <c r="L170" s="175"/>
      <c r="M170" s="180"/>
      <c r="N170" s="181"/>
      <c r="O170" s="181"/>
      <c r="P170" s="181"/>
      <c r="Q170" s="181"/>
      <c r="R170" s="181"/>
      <c r="S170" s="181"/>
      <c r="T170" s="182"/>
      <c r="AT170" s="176" t="s">
        <v>143</v>
      </c>
      <c r="AU170" s="176" t="s">
        <v>83</v>
      </c>
      <c r="AV170" s="13" t="s">
        <v>139</v>
      </c>
      <c r="AW170" s="13" t="s">
        <v>30</v>
      </c>
      <c r="AX170" s="13" t="s">
        <v>81</v>
      </c>
      <c r="AY170" s="176" t="s">
        <v>132</v>
      </c>
    </row>
    <row r="171" spans="2:65" s="1" customFormat="1" ht="36" customHeight="1">
      <c r="B171" s="150"/>
      <c r="C171" s="151" t="s">
        <v>211</v>
      </c>
      <c r="D171" s="151" t="s">
        <v>134</v>
      </c>
      <c r="E171" s="152" t="s">
        <v>212</v>
      </c>
      <c r="F171" s="153" t="s">
        <v>213</v>
      </c>
      <c r="G171" s="154" t="s">
        <v>203</v>
      </c>
      <c r="H171" s="155">
        <v>861.89499999999998</v>
      </c>
      <c r="I171" s="156"/>
      <c r="J171" s="157">
        <f>ROUND(I171*H171,2)</f>
        <v>0</v>
      </c>
      <c r="K171" s="153" t="s">
        <v>138</v>
      </c>
      <c r="L171" s="32"/>
      <c r="M171" s="158" t="s">
        <v>1</v>
      </c>
      <c r="N171" s="159" t="s">
        <v>38</v>
      </c>
      <c r="O171" s="55"/>
      <c r="P171" s="160">
        <f>O171*H171</f>
        <v>0</v>
      </c>
      <c r="Q171" s="160">
        <v>0</v>
      </c>
      <c r="R171" s="160">
        <f>Q171*H171</f>
        <v>0</v>
      </c>
      <c r="S171" s="160">
        <v>0</v>
      </c>
      <c r="T171" s="161">
        <f>S171*H171</f>
        <v>0</v>
      </c>
      <c r="AR171" s="162" t="s">
        <v>139</v>
      </c>
      <c r="AT171" s="162" t="s">
        <v>134</v>
      </c>
      <c r="AU171" s="162" t="s">
        <v>83</v>
      </c>
      <c r="AY171" s="17" t="s">
        <v>132</v>
      </c>
      <c r="BE171" s="163">
        <f>IF(N171="základní",J171,0)</f>
        <v>0</v>
      </c>
      <c r="BF171" s="163">
        <f>IF(N171="snížená",J171,0)</f>
        <v>0</v>
      </c>
      <c r="BG171" s="163">
        <f>IF(N171="zákl. přenesená",J171,0)</f>
        <v>0</v>
      </c>
      <c r="BH171" s="163">
        <f>IF(N171="sníž. přenesená",J171,0)</f>
        <v>0</v>
      </c>
      <c r="BI171" s="163">
        <f>IF(N171="nulová",J171,0)</f>
        <v>0</v>
      </c>
      <c r="BJ171" s="17" t="s">
        <v>81</v>
      </c>
      <c r="BK171" s="163">
        <f>ROUND(I171*H171,2)</f>
        <v>0</v>
      </c>
      <c r="BL171" s="17" t="s">
        <v>139</v>
      </c>
      <c r="BM171" s="162" t="s">
        <v>214</v>
      </c>
    </row>
    <row r="172" spans="2:65" s="1" customFormat="1" ht="29.25">
      <c r="B172" s="32"/>
      <c r="D172" s="164" t="s">
        <v>141</v>
      </c>
      <c r="F172" s="165" t="s">
        <v>215</v>
      </c>
      <c r="I172" s="91"/>
      <c r="L172" s="32"/>
      <c r="M172" s="166"/>
      <c r="N172" s="55"/>
      <c r="O172" s="55"/>
      <c r="P172" s="55"/>
      <c r="Q172" s="55"/>
      <c r="R172" s="55"/>
      <c r="S172" s="55"/>
      <c r="T172" s="56"/>
      <c r="AT172" s="17" t="s">
        <v>141</v>
      </c>
      <c r="AU172" s="17" t="s">
        <v>83</v>
      </c>
    </row>
    <row r="173" spans="2:65" s="12" customFormat="1" ht="11.25">
      <c r="B173" s="167"/>
      <c r="D173" s="164" t="s">
        <v>143</v>
      </c>
      <c r="E173" s="168" t="s">
        <v>1</v>
      </c>
      <c r="F173" s="169" t="s">
        <v>216</v>
      </c>
      <c r="H173" s="170">
        <v>861.89499999999998</v>
      </c>
      <c r="I173" s="171"/>
      <c r="L173" s="167"/>
      <c r="M173" s="172"/>
      <c r="N173" s="173"/>
      <c r="O173" s="173"/>
      <c r="P173" s="173"/>
      <c r="Q173" s="173"/>
      <c r="R173" s="173"/>
      <c r="S173" s="173"/>
      <c r="T173" s="174"/>
      <c r="AT173" s="168" t="s">
        <v>143</v>
      </c>
      <c r="AU173" s="168" t="s">
        <v>83</v>
      </c>
      <c r="AV173" s="12" t="s">
        <v>83</v>
      </c>
      <c r="AW173" s="12" t="s">
        <v>30</v>
      </c>
      <c r="AX173" s="12" t="s">
        <v>81</v>
      </c>
      <c r="AY173" s="168" t="s">
        <v>132</v>
      </c>
    </row>
    <row r="174" spans="2:65" s="1" customFormat="1" ht="36" customHeight="1">
      <c r="B174" s="150"/>
      <c r="C174" s="151" t="s">
        <v>217</v>
      </c>
      <c r="D174" s="151" t="s">
        <v>134</v>
      </c>
      <c r="E174" s="152" t="s">
        <v>218</v>
      </c>
      <c r="F174" s="153" t="s">
        <v>219</v>
      </c>
      <c r="G174" s="154" t="s">
        <v>220</v>
      </c>
      <c r="H174" s="155">
        <v>145</v>
      </c>
      <c r="I174" s="156"/>
      <c r="J174" s="157">
        <f>ROUND(I174*H174,2)</f>
        <v>0</v>
      </c>
      <c r="K174" s="153" t="s">
        <v>138</v>
      </c>
      <c r="L174" s="32"/>
      <c r="M174" s="158" t="s">
        <v>1</v>
      </c>
      <c r="N174" s="159" t="s">
        <v>38</v>
      </c>
      <c r="O174" s="55"/>
      <c r="P174" s="160">
        <f>O174*H174</f>
        <v>0</v>
      </c>
      <c r="Q174" s="160">
        <v>0</v>
      </c>
      <c r="R174" s="160">
        <f>Q174*H174</f>
        <v>0</v>
      </c>
      <c r="S174" s="160">
        <v>0</v>
      </c>
      <c r="T174" s="161">
        <f>S174*H174</f>
        <v>0</v>
      </c>
      <c r="AR174" s="162" t="s">
        <v>139</v>
      </c>
      <c r="AT174" s="162" t="s">
        <v>134</v>
      </c>
      <c r="AU174" s="162" t="s">
        <v>83</v>
      </c>
      <c r="AY174" s="17" t="s">
        <v>132</v>
      </c>
      <c r="BE174" s="163">
        <f>IF(N174="základní",J174,0)</f>
        <v>0</v>
      </c>
      <c r="BF174" s="163">
        <f>IF(N174="snížená",J174,0)</f>
        <v>0</v>
      </c>
      <c r="BG174" s="163">
        <f>IF(N174="zákl. přenesená",J174,0)</f>
        <v>0</v>
      </c>
      <c r="BH174" s="163">
        <f>IF(N174="sníž. přenesená",J174,0)</f>
        <v>0</v>
      </c>
      <c r="BI174" s="163">
        <f>IF(N174="nulová",J174,0)</f>
        <v>0</v>
      </c>
      <c r="BJ174" s="17" t="s">
        <v>81</v>
      </c>
      <c r="BK174" s="163">
        <f>ROUND(I174*H174,2)</f>
        <v>0</v>
      </c>
      <c r="BL174" s="17" t="s">
        <v>139</v>
      </c>
      <c r="BM174" s="162" t="s">
        <v>221</v>
      </c>
    </row>
    <row r="175" spans="2:65" s="1" customFormat="1" ht="117">
      <c r="B175" s="32"/>
      <c r="D175" s="164" t="s">
        <v>141</v>
      </c>
      <c r="F175" s="165" t="s">
        <v>222</v>
      </c>
      <c r="I175" s="91"/>
      <c r="L175" s="32"/>
      <c r="M175" s="166"/>
      <c r="N175" s="55"/>
      <c r="O175" s="55"/>
      <c r="P175" s="55"/>
      <c r="Q175" s="55"/>
      <c r="R175" s="55"/>
      <c r="S175" s="55"/>
      <c r="T175" s="56"/>
      <c r="AT175" s="17" t="s">
        <v>141</v>
      </c>
      <c r="AU175" s="17" t="s">
        <v>83</v>
      </c>
    </row>
    <row r="176" spans="2:65" s="12" customFormat="1" ht="11.25">
      <c r="B176" s="167"/>
      <c r="D176" s="164" t="s">
        <v>143</v>
      </c>
      <c r="E176" s="168" t="s">
        <v>1</v>
      </c>
      <c r="F176" s="169" t="s">
        <v>223</v>
      </c>
      <c r="H176" s="170">
        <v>145</v>
      </c>
      <c r="I176" s="171"/>
      <c r="L176" s="167"/>
      <c r="M176" s="172"/>
      <c r="N176" s="173"/>
      <c r="O176" s="173"/>
      <c r="P176" s="173"/>
      <c r="Q176" s="173"/>
      <c r="R176" s="173"/>
      <c r="S176" s="173"/>
      <c r="T176" s="174"/>
      <c r="AT176" s="168" t="s">
        <v>143</v>
      </c>
      <c r="AU176" s="168" t="s">
        <v>83</v>
      </c>
      <c r="AV176" s="12" t="s">
        <v>83</v>
      </c>
      <c r="AW176" s="12" t="s">
        <v>30</v>
      </c>
      <c r="AX176" s="12" t="s">
        <v>81</v>
      </c>
      <c r="AY176" s="168" t="s">
        <v>132</v>
      </c>
    </row>
    <row r="177" spans="2:65" s="1" customFormat="1" ht="36" customHeight="1">
      <c r="B177" s="150"/>
      <c r="C177" s="151" t="s">
        <v>8</v>
      </c>
      <c r="D177" s="151" t="s">
        <v>134</v>
      </c>
      <c r="E177" s="152" t="s">
        <v>224</v>
      </c>
      <c r="F177" s="153" t="s">
        <v>225</v>
      </c>
      <c r="G177" s="154" t="s">
        <v>220</v>
      </c>
      <c r="H177" s="155">
        <v>145</v>
      </c>
      <c r="I177" s="156"/>
      <c r="J177" s="157">
        <f>ROUND(I177*H177,2)</f>
        <v>0</v>
      </c>
      <c r="K177" s="153" t="s">
        <v>138</v>
      </c>
      <c r="L177" s="32"/>
      <c r="M177" s="158" t="s">
        <v>1</v>
      </c>
      <c r="N177" s="159" t="s">
        <v>38</v>
      </c>
      <c r="O177" s="55"/>
      <c r="P177" s="160">
        <f>O177*H177</f>
        <v>0</v>
      </c>
      <c r="Q177" s="160">
        <v>0</v>
      </c>
      <c r="R177" s="160">
        <f>Q177*H177</f>
        <v>0</v>
      </c>
      <c r="S177" s="160">
        <v>0</v>
      </c>
      <c r="T177" s="161">
        <f>S177*H177</f>
        <v>0</v>
      </c>
      <c r="AR177" s="162" t="s">
        <v>139</v>
      </c>
      <c r="AT177" s="162" t="s">
        <v>134</v>
      </c>
      <c r="AU177" s="162" t="s">
        <v>83</v>
      </c>
      <c r="AY177" s="17" t="s">
        <v>132</v>
      </c>
      <c r="BE177" s="163">
        <f>IF(N177="základní",J177,0)</f>
        <v>0</v>
      </c>
      <c r="BF177" s="163">
        <f>IF(N177="snížená",J177,0)</f>
        <v>0</v>
      </c>
      <c r="BG177" s="163">
        <f>IF(N177="zákl. přenesená",J177,0)</f>
        <v>0</v>
      </c>
      <c r="BH177" s="163">
        <f>IF(N177="sníž. přenesená",J177,0)</f>
        <v>0</v>
      </c>
      <c r="BI177" s="163">
        <f>IF(N177="nulová",J177,0)</f>
        <v>0</v>
      </c>
      <c r="BJ177" s="17" t="s">
        <v>81</v>
      </c>
      <c r="BK177" s="163">
        <f>ROUND(I177*H177,2)</f>
        <v>0</v>
      </c>
      <c r="BL177" s="17" t="s">
        <v>139</v>
      </c>
      <c r="BM177" s="162" t="s">
        <v>226</v>
      </c>
    </row>
    <row r="178" spans="2:65" s="1" customFormat="1" ht="117">
      <c r="B178" s="32"/>
      <c r="D178" s="164" t="s">
        <v>141</v>
      </c>
      <c r="F178" s="165" t="s">
        <v>227</v>
      </c>
      <c r="I178" s="91"/>
      <c r="L178" s="32"/>
      <c r="M178" s="166"/>
      <c r="N178" s="55"/>
      <c r="O178" s="55"/>
      <c r="P178" s="55"/>
      <c r="Q178" s="55"/>
      <c r="R178" s="55"/>
      <c r="S178" s="55"/>
      <c r="T178" s="56"/>
      <c r="AT178" s="17" t="s">
        <v>141</v>
      </c>
      <c r="AU178" s="17" t="s">
        <v>83</v>
      </c>
    </row>
    <row r="179" spans="2:65" s="12" customFormat="1" ht="11.25">
      <c r="B179" s="167"/>
      <c r="D179" s="164" t="s">
        <v>143</v>
      </c>
      <c r="E179" s="168" t="s">
        <v>1</v>
      </c>
      <c r="F179" s="169" t="s">
        <v>223</v>
      </c>
      <c r="H179" s="170">
        <v>145</v>
      </c>
      <c r="I179" s="171"/>
      <c r="L179" s="167"/>
      <c r="M179" s="172"/>
      <c r="N179" s="173"/>
      <c r="O179" s="173"/>
      <c r="P179" s="173"/>
      <c r="Q179" s="173"/>
      <c r="R179" s="173"/>
      <c r="S179" s="173"/>
      <c r="T179" s="174"/>
      <c r="AT179" s="168" t="s">
        <v>143</v>
      </c>
      <c r="AU179" s="168" t="s">
        <v>83</v>
      </c>
      <c r="AV179" s="12" t="s">
        <v>83</v>
      </c>
      <c r="AW179" s="12" t="s">
        <v>30</v>
      </c>
      <c r="AX179" s="12" t="s">
        <v>81</v>
      </c>
      <c r="AY179" s="168" t="s">
        <v>132</v>
      </c>
    </row>
    <row r="180" spans="2:65" s="1" customFormat="1" ht="16.5" customHeight="1">
      <c r="B180" s="150"/>
      <c r="C180" s="184" t="s">
        <v>228</v>
      </c>
      <c r="D180" s="184" t="s">
        <v>200</v>
      </c>
      <c r="E180" s="185" t="s">
        <v>229</v>
      </c>
      <c r="F180" s="186" t="s">
        <v>230</v>
      </c>
      <c r="G180" s="187" t="s">
        <v>231</v>
      </c>
      <c r="H180" s="188">
        <v>1.8129999999999999</v>
      </c>
      <c r="I180" s="189"/>
      <c r="J180" s="190">
        <f>ROUND(I180*H180,2)</f>
        <v>0</v>
      </c>
      <c r="K180" s="186" t="s">
        <v>138</v>
      </c>
      <c r="L180" s="191"/>
      <c r="M180" s="192" t="s">
        <v>1</v>
      </c>
      <c r="N180" s="193" t="s">
        <v>38</v>
      </c>
      <c r="O180" s="55"/>
      <c r="P180" s="160">
        <f>O180*H180</f>
        <v>0</v>
      </c>
      <c r="Q180" s="160">
        <v>1E-3</v>
      </c>
      <c r="R180" s="160">
        <f>Q180*H180</f>
        <v>1.8129999999999999E-3</v>
      </c>
      <c r="S180" s="160">
        <v>0</v>
      </c>
      <c r="T180" s="161">
        <f>S180*H180</f>
        <v>0</v>
      </c>
      <c r="AR180" s="162" t="s">
        <v>183</v>
      </c>
      <c r="AT180" s="162" t="s">
        <v>200</v>
      </c>
      <c r="AU180" s="162" t="s">
        <v>83</v>
      </c>
      <c r="AY180" s="17" t="s">
        <v>132</v>
      </c>
      <c r="BE180" s="163">
        <f>IF(N180="základní",J180,0)</f>
        <v>0</v>
      </c>
      <c r="BF180" s="163">
        <f>IF(N180="snížená",J180,0)</f>
        <v>0</v>
      </c>
      <c r="BG180" s="163">
        <f>IF(N180="zákl. přenesená",J180,0)</f>
        <v>0</v>
      </c>
      <c r="BH180" s="163">
        <f>IF(N180="sníž. přenesená",J180,0)</f>
        <v>0</v>
      </c>
      <c r="BI180" s="163">
        <f>IF(N180="nulová",J180,0)</f>
        <v>0</v>
      </c>
      <c r="BJ180" s="17" t="s">
        <v>81</v>
      </c>
      <c r="BK180" s="163">
        <f>ROUND(I180*H180,2)</f>
        <v>0</v>
      </c>
      <c r="BL180" s="17" t="s">
        <v>139</v>
      </c>
      <c r="BM180" s="162" t="s">
        <v>232</v>
      </c>
    </row>
    <row r="181" spans="2:65" s="12" customFormat="1" ht="11.25">
      <c r="B181" s="167"/>
      <c r="D181" s="164" t="s">
        <v>143</v>
      </c>
      <c r="E181" s="168" t="s">
        <v>1</v>
      </c>
      <c r="F181" s="169" t="s">
        <v>233</v>
      </c>
      <c r="H181" s="170">
        <v>1.8129999999999999</v>
      </c>
      <c r="I181" s="171"/>
      <c r="L181" s="167"/>
      <c r="M181" s="172"/>
      <c r="N181" s="173"/>
      <c r="O181" s="173"/>
      <c r="P181" s="173"/>
      <c r="Q181" s="173"/>
      <c r="R181" s="173"/>
      <c r="S181" s="173"/>
      <c r="T181" s="174"/>
      <c r="AT181" s="168" t="s">
        <v>143</v>
      </c>
      <c r="AU181" s="168" t="s">
        <v>83</v>
      </c>
      <c r="AV181" s="12" t="s">
        <v>83</v>
      </c>
      <c r="AW181" s="12" t="s">
        <v>30</v>
      </c>
      <c r="AX181" s="12" t="s">
        <v>81</v>
      </c>
      <c r="AY181" s="168" t="s">
        <v>132</v>
      </c>
    </row>
    <row r="182" spans="2:65" s="1" customFormat="1" ht="24" customHeight="1">
      <c r="B182" s="150"/>
      <c r="C182" s="151" t="s">
        <v>234</v>
      </c>
      <c r="D182" s="151" t="s">
        <v>134</v>
      </c>
      <c r="E182" s="152" t="s">
        <v>235</v>
      </c>
      <c r="F182" s="153" t="s">
        <v>236</v>
      </c>
      <c r="G182" s="154" t="s">
        <v>220</v>
      </c>
      <c r="H182" s="155">
        <v>145</v>
      </c>
      <c r="I182" s="156"/>
      <c r="J182" s="157">
        <f>ROUND(I182*H182,2)</f>
        <v>0</v>
      </c>
      <c r="K182" s="153" t="s">
        <v>138</v>
      </c>
      <c r="L182" s="32"/>
      <c r="M182" s="158" t="s">
        <v>1</v>
      </c>
      <c r="N182" s="159" t="s">
        <v>38</v>
      </c>
      <c r="O182" s="55"/>
      <c r="P182" s="160">
        <f>O182*H182</f>
        <v>0</v>
      </c>
      <c r="Q182" s="160">
        <v>0</v>
      </c>
      <c r="R182" s="160">
        <f>Q182*H182</f>
        <v>0</v>
      </c>
      <c r="S182" s="160">
        <v>0</v>
      </c>
      <c r="T182" s="161">
        <f>S182*H182</f>
        <v>0</v>
      </c>
      <c r="AR182" s="162" t="s">
        <v>139</v>
      </c>
      <c r="AT182" s="162" t="s">
        <v>134</v>
      </c>
      <c r="AU182" s="162" t="s">
        <v>83</v>
      </c>
      <c r="AY182" s="17" t="s">
        <v>132</v>
      </c>
      <c r="BE182" s="163">
        <f>IF(N182="základní",J182,0)</f>
        <v>0</v>
      </c>
      <c r="BF182" s="163">
        <f>IF(N182="snížená",J182,0)</f>
        <v>0</v>
      </c>
      <c r="BG182" s="163">
        <f>IF(N182="zákl. přenesená",J182,0)</f>
        <v>0</v>
      </c>
      <c r="BH182" s="163">
        <f>IF(N182="sníž. přenesená",J182,0)</f>
        <v>0</v>
      </c>
      <c r="BI182" s="163">
        <f>IF(N182="nulová",J182,0)</f>
        <v>0</v>
      </c>
      <c r="BJ182" s="17" t="s">
        <v>81</v>
      </c>
      <c r="BK182" s="163">
        <f>ROUND(I182*H182,2)</f>
        <v>0</v>
      </c>
      <c r="BL182" s="17" t="s">
        <v>139</v>
      </c>
      <c r="BM182" s="162" t="s">
        <v>237</v>
      </c>
    </row>
    <row r="183" spans="2:65" s="1" customFormat="1" ht="165.75">
      <c r="B183" s="32"/>
      <c r="D183" s="164" t="s">
        <v>141</v>
      </c>
      <c r="F183" s="165" t="s">
        <v>238</v>
      </c>
      <c r="I183" s="91"/>
      <c r="L183" s="32"/>
      <c r="M183" s="166"/>
      <c r="N183" s="55"/>
      <c r="O183" s="55"/>
      <c r="P183" s="55"/>
      <c r="Q183" s="55"/>
      <c r="R183" s="55"/>
      <c r="S183" s="55"/>
      <c r="T183" s="56"/>
      <c r="AT183" s="17" t="s">
        <v>141</v>
      </c>
      <c r="AU183" s="17" t="s">
        <v>83</v>
      </c>
    </row>
    <row r="184" spans="2:65" s="12" customFormat="1" ht="11.25">
      <c r="B184" s="167"/>
      <c r="D184" s="164" t="s">
        <v>143</v>
      </c>
      <c r="E184" s="168" t="s">
        <v>1</v>
      </c>
      <c r="F184" s="169" t="s">
        <v>223</v>
      </c>
      <c r="H184" s="170">
        <v>145</v>
      </c>
      <c r="I184" s="171"/>
      <c r="L184" s="167"/>
      <c r="M184" s="172"/>
      <c r="N184" s="173"/>
      <c r="O184" s="173"/>
      <c r="P184" s="173"/>
      <c r="Q184" s="173"/>
      <c r="R184" s="173"/>
      <c r="S184" s="173"/>
      <c r="T184" s="174"/>
      <c r="AT184" s="168" t="s">
        <v>143</v>
      </c>
      <c r="AU184" s="168" t="s">
        <v>83</v>
      </c>
      <c r="AV184" s="12" t="s">
        <v>83</v>
      </c>
      <c r="AW184" s="12" t="s">
        <v>30</v>
      </c>
      <c r="AX184" s="12" t="s">
        <v>81</v>
      </c>
      <c r="AY184" s="168" t="s">
        <v>132</v>
      </c>
    </row>
    <row r="185" spans="2:65" s="1" customFormat="1" ht="24" customHeight="1">
      <c r="B185" s="150"/>
      <c r="C185" s="151" t="s">
        <v>239</v>
      </c>
      <c r="D185" s="151" t="s">
        <v>134</v>
      </c>
      <c r="E185" s="152" t="s">
        <v>240</v>
      </c>
      <c r="F185" s="153" t="s">
        <v>241</v>
      </c>
      <c r="G185" s="154" t="s">
        <v>220</v>
      </c>
      <c r="H185" s="155">
        <v>467.65</v>
      </c>
      <c r="I185" s="156"/>
      <c r="J185" s="157">
        <f>ROUND(I185*H185,2)</f>
        <v>0</v>
      </c>
      <c r="K185" s="153" t="s">
        <v>138</v>
      </c>
      <c r="L185" s="32"/>
      <c r="M185" s="158" t="s">
        <v>1</v>
      </c>
      <c r="N185" s="159" t="s">
        <v>38</v>
      </c>
      <c r="O185" s="55"/>
      <c r="P185" s="160">
        <f>O185*H185</f>
        <v>0</v>
      </c>
      <c r="Q185" s="160">
        <v>0</v>
      </c>
      <c r="R185" s="160">
        <f>Q185*H185</f>
        <v>0</v>
      </c>
      <c r="S185" s="160">
        <v>0</v>
      </c>
      <c r="T185" s="161">
        <f>S185*H185</f>
        <v>0</v>
      </c>
      <c r="AR185" s="162" t="s">
        <v>139</v>
      </c>
      <c r="AT185" s="162" t="s">
        <v>134</v>
      </c>
      <c r="AU185" s="162" t="s">
        <v>83</v>
      </c>
      <c r="AY185" s="17" t="s">
        <v>132</v>
      </c>
      <c r="BE185" s="163">
        <f>IF(N185="základní",J185,0)</f>
        <v>0</v>
      </c>
      <c r="BF185" s="163">
        <f>IF(N185="snížená",J185,0)</f>
        <v>0</v>
      </c>
      <c r="BG185" s="163">
        <f>IF(N185="zákl. přenesená",J185,0)</f>
        <v>0</v>
      </c>
      <c r="BH185" s="163">
        <f>IF(N185="sníž. přenesená",J185,0)</f>
        <v>0</v>
      </c>
      <c r="BI185" s="163">
        <f>IF(N185="nulová",J185,0)</f>
        <v>0</v>
      </c>
      <c r="BJ185" s="17" t="s">
        <v>81</v>
      </c>
      <c r="BK185" s="163">
        <f>ROUND(I185*H185,2)</f>
        <v>0</v>
      </c>
      <c r="BL185" s="17" t="s">
        <v>139</v>
      </c>
      <c r="BM185" s="162" t="s">
        <v>242</v>
      </c>
    </row>
    <row r="186" spans="2:65" s="1" customFormat="1" ht="165.75">
      <c r="B186" s="32"/>
      <c r="D186" s="164" t="s">
        <v>141</v>
      </c>
      <c r="F186" s="165" t="s">
        <v>238</v>
      </c>
      <c r="I186" s="91"/>
      <c r="L186" s="32"/>
      <c r="M186" s="166"/>
      <c r="N186" s="55"/>
      <c r="O186" s="55"/>
      <c r="P186" s="55"/>
      <c r="Q186" s="55"/>
      <c r="R186" s="55"/>
      <c r="S186" s="55"/>
      <c r="T186" s="56"/>
      <c r="AT186" s="17" t="s">
        <v>141</v>
      </c>
      <c r="AU186" s="17" t="s">
        <v>83</v>
      </c>
    </row>
    <row r="187" spans="2:65" s="12" customFormat="1" ht="11.25">
      <c r="B187" s="167"/>
      <c r="D187" s="164" t="s">
        <v>143</v>
      </c>
      <c r="E187" s="168" t="s">
        <v>1</v>
      </c>
      <c r="F187" s="169" t="s">
        <v>243</v>
      </c>
      <c r="H187" s="170">
        <v>338</v>
      </c>
      <c r="I187" s="171"/>
      <c r="L187" s="167"/>
      <c r="M187" s="172"/>
      <c r="N187" s="173"/>
      <c r="O187" s="173"/>
      <c r="P187" s="173"/>
      <c r="Q187" s="173"/>
      <c r="R187" s="173"/>
      <c r="S187" s="173"/>
      <c r="T187" s="174"/>
      <c r="AT187" s="168" t="s">
        <v>143</v>
      </c>
      <c r="AU187" s="168" t="s">
        <v>83</v>
      </c>
      <c r="AV187" s="12" t="s">
        <v>83</v>
      </c>
      <c r="AW187" s="12" t="s">
        <v>30</v>
      </c>
      <c r="AX187" s="12" t="s">
        <v>73</v>
      </c>
      <c r="AY187" s="168" t="s">
        <v>132</v>
      </c>
    </row>
    <row r="188" spans="2:65" s="12" customFormat="1" ht="11.25">
      <c r="B188" s="167"/>
      <c r="D188" s="164" t="s">
        <v>143</v>
      </c>
      <c r="E188" s="168" t="s">
        <v>1</v>
      </c>
      <c r="F188" s="169" t="s">
        <v>244</v>
      </c>
      <c r="H188" s="170">
        <v>29</v>
      </c>
      <c r="I188" s="171"/>
      <c r="L188" s="167"/>
      <c r="M188" s="172"/>
      <c r="N188" s="173"/>
      <c r="O188" s="173"/>
      <c r="P188" s="173"/>
      <c r="Q188" s="173"/>
      <c r="R188" s="173"/>
      <c r="S188" s="173"/>
      <c r="T188" s="174"/>
      <c r="AT188" s="168" t="s">
        <v>143</v>
      </c>
      <c r="AU188" s="168" t="s">
        <v>83</v>
      </c>
      <c r="AV188" s="12" t="s">
        <v>83</v>
      </c>
      <c r="AW188" s="12" t="s">
        <v>30</v>
      </c>
      <c r="AX188" s="12" t="s">
        <v>73</v>
      </c>
      <c r="AY188" s="168" t="s">
        <v>132</v>
      </c>
    </row>
    <row r="189" spans="2:65" s="12" customFormat="1" ht="11.25">
      <c r="B189" s="167"/>
      <c r="D189" s="164" t="s">
        <v>143</v>
      </c>
      <c r="E189" s="168" t="s">
        <v>1</v>
      </c>
      <c r="F189" s="169" t="s">
        <v>245</v>
      </c>
      <c r="H189" s="170">
        <v>27</v>
      </c>
      <c r="I189" s="171"/>
      <c r="L189" s="167"/>
      <c r="M189" s="172"/>
      <c r="N189" s="173"/>
      <c r="O189" s="173"/>
      <c r="P189" s="173"/>
      <c r="Q189" s="173"/>
      <c r="R189" s="173"/>
      <c r="S189" s="173"/>
      <c r="T189" s="174"/>
      <c r="AT189" s="168" t="s">
        <v>143</v>
      </c>
      <c r="AU189" s="168" t="s">
        <v>83</v>
      </c>
      <c r="AV189" s="12" t="s">
        <v>83</v>
      </c>
      <c r="AW189" s="12" t="s">
        <v>30</v>
      </c>
      <c r="AX189" s="12" t="s">
        <v>73</v>
      </c>
      <c r="AY189" s="168" t="s">
        <v>132</v>
      </c>
    </row>
    <row r="190" spans="2:65" s="12" customFormat="1" ht="11.25">
      <c r="B190" s="167"/>
      <c r="D190" s="164" t="s">
        <v>143</v>
      </c>
      <c r="E190" s="168" t="s">
        <v>1</v>
      </c>
      <c r="F190" s="169" t="s">
        <v>246</v>
      </c>
      <c r="H190" s="170">
        <v>10</v>
      </c>
      <c r="I190" s="171"/>
      <c r="L190" s="167"/>
      <c r="M190" s="172"/>
      <c r="N190" s="173"/>
      <c r="O190" s="173"/>
      <c r="P190" s="173"/>
      <c r="Q190" s="173"/>
      <c r="R190" s="173"/>
      <c r="S190" s="173"/>
      <c r="T190" s="174"/>
      <c r="AT190" s="168" t="s">
        <v>143</v>
      </c>
      <c r="AU190" s="168" t="s">
        <v>83</v>
      </c>
      <c r="AV190" s="12" t="s">
        <v>83</v>
      </c>
      <c r="AW190" s="12" t="s">
        <v>30</v>
      </c>
      <c r="AX190" s="12" t="s">
        <v>73</v>
      </c>
      <c r="AY190" s="168" t="s">
        <v>132</v>
      </c>
    </row>
    <row r="191" spans="2:65" s="12" customFormat="1" ht="11.25">
      <c r="B191" s="167"/>
      <c r="D191" s="164" t="s">
        <v>143</v>
      </c>
      <c r="E191" s="168" t="s">
        <v>1</v>
      </c>
      <c r="F191" s="169" t="s">
        <v>247</v>
      </c>
      <c r="H191" s="170">
        <v>63.65</v>
      </c>
      <c r="I191" s="171"/>
      <c r="L191" s="167"/>
      <c r="M191" s="172"/>
      <c r="N191" s="173"/>
      <c r="O191" s="173"/>
      <c r="P191" s="173"/>
      <c r="Q191" s="173"/>
      <c r="R191" s="173"/>
      <c r="S191" s="173"/>
      <c r="T191" s="174"/>
      <c r="AT191" s="168" t="s">
        <v>143</v>
      </c>
      <c r="AU191" s="168" t="s">
        <v>83</v>
      </c>
      <c r="AV191" s="12" t="s">
        <v>83</v>
      </c>
      <c r="AW191" s="12" t="s">
        <v>30</v>
      </c>
      <c r="AX191" s="12" t="s">
        <v>73</v>
      </c>
      <c r="AY191" s="168" t="s">
        <v>132</v>
      </c>
    </row>
    <row r="192" spans="2:65" s="13" customFormat="1" ht="11.25">
      <c r="B192" s="175"/>
      <c r="D192" s="164" t="s">
        <v>143</v>
      </c>
      <c r="E192" s="176" t="s">
        <v>1</v>
      </c>
      <c r="F192" s="177" t="s">
        <v>155</v>
      </c>
      <c r="H192" s="178">
        <v>467.65</v>
      </c>
      <c r="I192" s="179"/>
      <c r="L192" s="175"/>
      <c r="M192" s="180"/>
      <c r="N192" s="181"/>
      <c r="O192" s="181"/>
      <c r="P192" s="181"/>
      <c r="Q192" s="181"/>
      <c r="R192" s="181"/>
      <c r="S192" s="181"/>
      <c r="T192" s="182"/>
      <c r="AT192" s="176" t="s">
        <v>143</v>
      </c>
      <c r="AU192" s="176" t="s">
        <v>83</v>
      </c>
      <c r="AV192" s="13" t="s">
        <v>139</v>
      </c>
      <c r="AW192" s="13" t="s">
        <v>30</v>
      </c>
      <c r="AX192" s="13" t="s">
        <v>81</v>
      </c>
      <c r="AY192" s="176" t="s">
        <v>132</v>
      </c>
    </row>
    <row r="193" spans="2:65" s="11" customFormat="1" ht="22.9" customHeight="1">
      <c r="B193" s="137"/>
      <c r="D193" s="138" t="s">
        <v>72</v>
      </c>
      <c r="E193" s="148" t="s">
        <v>83</v>
      </c>
      <c r="F193" s="148" t="s">
        <v>248</v>
      </c>
      <c r="I193" s="140"/>
      <c r="J193" s="149">
        <f>BK193</f>
        <v>0</v>
      </c>
      <c r="L193" s="137"/>
      <c r="M193" s="142"/>
      <c r="N193" s="143"/>
      <c r="O193" s="143"/>
      <c r="P193" s="144">
        <f>SUM(P194:P201)</f>
        <v>0</v>
      </c>
      <c r="Q193" s="143"/>
      <c r="R193" s="144">
        <f>SUM(R194:R201)</f>
        <v>0.17100000000000001</v>
      </c>
      <c r="S193" s="143"/>
      <c r="T193" s="145">
        <f>SUM(T194:T201)</f>
        <v>0</v>
      </c>
      <c r="AR193" s="138" t="s">
        <v>81</v>
      </c>
      <c r="AT193" s="146" t="s">
        <v>72</v>
      </c>
      <c r="AU193" s="146" t="s">
        <v>81</v>
      </c>
      <c r="AY193" s="138" t="s">
        <v>132</v>
      </c>
      <c r="BK193" s="147">
        <f>SUM(BK194:BK201)</f>
        <v>0</v>
      </c>
    </row>
    <row r="194" spans="2:65" s="1" customFormat="1" ht="36" customHeight="1">
      <c r="B194" s="150"/>
      <c r="C194" s="151" t="s">
        <v>249</v>
      </c>
      <c r="D194" s="151" t="s">
        <v>134</v>
      </c>
      <c r="E194" s="152" t="s">
        <v>250</v>
      </c>
      <c r="F194" s="153" t="s">
        <v>251</v>
      </c>
      <c r="G194" s="154" t="s">
        <v>220</v>
      </c>
      <c r="H194" s="155">
        <v>120</v>
      </c>
      <c r="I194" s="156"/>
      <c r="J194" s="157">
        <f>ROUND(I194*H194,2)</f>
        <v>0</v>
      </c>
      <c r="K194" s="153" t="s">
        <v>138</v>
      </c>
      <c r="L194" s="32"/>
      <c r="M194" s="158" t="s">
        <v>1</v>
      </c>
      <c r="N194" s="159" t="s">
        <v>38</v>
      </c>
      <c r="O194" s="55"/>
      <c r="P194" s="160">
        <f>O194*H194</f>
        <v>0</v>
      </c>
      <c r="Q194" s="160">
        <v>1.7000000000000001E-4</v>
      </c>
      <c r="R194" s="160">
        <f>Q194*H194</f>
        <v>2.0400000000000001E-2</v>
      </c>
      <c r="S194" s="160">
        <v>0</v>
      </c>
      <c r="T194" s="161">
        <f>S194*H194</f>
        <v>0</v>
      </c>
      <c r="AR194" s="162" t="s">
        <v>139</v>
      </c>
      <c r="AT194" s="162" t="s">
        <v>134</v>
      </c>
      <c r="AU194" s="162" t="s">
        <v>83</v>
      </c>
      <c r="AY194" s="17" t="s">
        <v>132</v>
      </c>
      <c r="BE194" s="163">
        <f>IF(N194="základní",J194,0)</f>
        <v>0</v>
      </c>
      <c r="BF194" s="163">
        <f>IF(N194="snížená",J194,0)</f>
        <v>0</v>
      </c>
      <c r="BG194" s="163">
        <f>IF(N194="zákl. přenesená",J194,0)</f>
        <v>0</v>
      </c>
      <c r="BH194" s="163">
        <f>IF(N194="sníž. přenesená",J194,0)</f>
        <v>0</v>
      </c>
      <c r="BI194" s="163">
        <f>IF(N194="nulová",J194,0)</f>
        <v>0</v>
      </c>
      <c r="BJ194" s="17" t="s">
        <v>81</v>
      </c>
      <c r="BK194" s="163">
        <f>ROUND(I194*H194,2)</f>
        <v>0</v>
      </c>
      <c r="BL194" s="17" t="s">
        <v>139</v>
      </c>
      <c r="BM194" s="162" t="s">
        <v>252</v>
      </c>
    </row>
    <row r="195" spans="2:65" s="1" customFormat="1" ht="204.75">
      <c r="B195" s="32"/>
      <c r="D195" s="164" t="s">
        <v>141</v>
      </c>
      <c r="F195" s="165" t="s">
        <v>253</v>
      </c>
      <c r="I195" s="91"/>
      <c r="L195" s="32"/>
      <c r="M195" s="166"/>
      <c r="N195" s="55"/>
      <c r="O195" s="55"/>
      <c r="P195" s="55"/>
      <c r="Q195" s="55"/>
      <c r="R195" s="55"/>
      <c r="S195" s="55"/>
      <c r="T195" s="56"/>
      <c r="AT195" s="17" t="s">
        <v>141</v>
      </c>
      <c r="AU195" s="17" t="s">
        <v>83</v>
      </c>
    </row>
    <row r="196" spans="2:65" s="12" customFormat="1" ht="11.25">
      <c r="B196" s="167"/>
      <c r="D196" s="164" t="s">
        <v>143</v>
      </c>
      <c r="E196" s="168" t="s">
        <v>1</v>
      </c>
      <c r="F196" s="169" t="s">
        <v>254</v>
      </c>
      <c r="H196" s="170">
        <v>120</v>
      </c>
      <c r="I196" s="171"/>
      <c r="L196" s="167"/>
      <c r="M196" s="172"/>
      <c r="N196" s="173"/>
      <c r="O196" s="173"/>
      <c r="P196" s="173"/>
      <c r="Q196" s="173"/>
      <c r="R196" s="173"/>
      <c r="S196" s="173"/>
      <c r="T196" s="174"/>
      <c r="AT196" s="168" t="s">
        <v>143</v>
      </c>
      <c r="AU196" s="168" t="s">
        <v>83</v>
      </c>
      <c r="AV196" s="12" t="s">
        <v>83</v>
      </c>
      <c r="AW196" s="12" t="s">
        <v>30</v>
      </c>
      <c r="AX196" s="12" t="s">
        <v>81</v>
      </c>
      <c r="AY196" s="168" t="s">
        <v>132</v>
      </c>
    </row>
    <row r="197" spans="2:65" s="1" customFormat="1" ht="16.5" customHeight="1">
      <c r="B197" s="150"/>
      <c r="C197" s="184" t="s">
        <v>255</v>
      </c>
      <c r="D197" s="184" t="s">
        <v>200</v>
      </c>
      <c r="E197" s="185" t="s">
        <v>256</v>
      </c>
      <c r="F197" s="186" t="s">
        <v>257</v>
      </c>
      <c r="G197" s="187" t="s">
        <v>220</v>
      </c>
      <c r="H197" s="188">
        <v>120</v>
      </c>
      <c r="I197" s="189"/>
      <c r="J197" s="190">
        <f>ROUND(I197*H197,2)</f>
        <v>0</v>
      </c>
      <c r="K197" s="186" t="s">
        <v>138</v>
      </c>
      <c r="L197" s="191"/>
      <c r="M197" s="192" t="s">
        <v>1</v>
      </c>
      <c r="N197" s="193" t="s">
        <v>38</v>
      </c>
      <c r="O197" s="55"/>
      <c r="P197" s="160">
        <f>O197*H197</f>
        <v>0</v>
      </c>
      <c r="Q197" s="160">
        <v>2.9999999999999997E-4</v>
      </c>
      <c r="R197" s="160">
        <f>Q197*H197</f>
        <v>3.5999999999999997E-2</v>
      </c>
      <c r="S197" s="160">
        <v>0</v>
      </c>
      <c r="T197" s="161">
        <f>S197*H197</f>
        <v>0</v>
      </c>
      <c r="AR197" s="162" t="s">
        <v>183</v>
      </c>
      <c r="AT197" s="162" t="s">
        <v>200</v>
      </c>
      <c r="AU197" s="162" t="s">
        <v>83</v>
      </c>
      <c r="AY197" s="17" t="s">
        <v>132</v>
      </c>
      <c r="BE197" s="163">
        <f>IF(N197="základní",J197,0)</f>
        <v>0</v>
      </c>
      <c r="BF197" s="163">
        <f>IF(N197="snížená",J197,0)</f>
        <v>0</v>
      </c>
      <c r="BG197" s="163">
        <f>IF(N197="zákl. přenesená",J197,0)</f>
        <v>0</v>
      </c>
      <c r="BH197" s="163">
        <f>IF(N197="sníž. přenesená",J197,0)</f>
        <v>0</v>
      </c>
      <c r="BI197" s="163">
        <f>IF(N197="nulová",J197,0)</f>
        <v>0</v>
      </c>
      <c r="BJ197" s="17" t="s">
        <v>81</v>
      </c>
      <c r="BK197" s="163">
        <f>ROUND(I197*H197,2)</f>
        <v>0</v>
      </c>
      <c r="BL197" s="17" t="s">
        <v>139</v>
      </c>
      <c r="BM197" s="162" t="s">
        <v>258</v>
      </c>
    </row>
    <row r="198" spans="2:65" s="12" customFormat="1" ht="11.25">
      <c r="B198" s="167"/>
      <c r="D198" s="164" t="s">
        <v>143</v>
      </c>
      <c r="E198" s="168" t="s">
        <v>1</v>
      </c>
      <c r="F198" s="169" t="s">
        <v>259</v>
      </c>
      <c r="H198" s="170">
        <v>120</v>
      </c>
      <c r="I198" s="171"/>
      <c r="L198" s="167"/>
      <c r="M198" s="172"/>
      <c r="N198" s="173"/>
      <c r="O198" s="173"/>
      <c r="P198" s="173"/>
      <c r="Q198" s="173"/>
      <c r="R198" s="173"/>
      <c r="S198" s="173"/>
      <c r="T198" s="174"/>
      <c r="AT198" s="168" t="s">
        <v>143</v>
      </c>
      <c r="AU198" s="168" t="s">
        <v>83</v>
      </c>
      <c r="AV198" s="12" t="s">
        <v>83</v>
      </c>
      <c r="AW198" s="12" t="s">
        <v>30</v>
      </c>
      <c r="AX198" s="12" t="s">
        <v>81</v>
      </c>
      <c r="AY198" s="168" t="s">
        <v>132</v>
      </c>
    </row>
    <row r="199" spans="2:65" s="1" customFormat="1" ht="24" customHeight="1">
      <c r="B199" s="150"/>
      <c r="C199" s="151" t="s">
        <v>7</v>
      </c>
      <c r="D199" s="151" t="s">
        <v>134</v>
      </c>
      <c r="E199" s="152" t="s">
        <v>260</v>
      </c>
      <c r="F199" s="153" t="s">
        <v>261</v>
      </c>
      <c r="G199" s="154" t="s">
        <v>262</v>
      </c>
      <c r="H199" s="155">
        <v>60</v>
      </c>
      <c r="I199" s="156"/>
      <c r="J199" s="157">
        <f>ROUND(I199*H199,2)</f>
        <v>0</v>
      </c>
      <c r="K199" s="153" t="s">
        <v>138</v>
      </c>
      <c r="L199" s="32"/>
      <c r="M199" s="158" t="s">
        <v>1</v>
      </c>
      <c r="N199" s="159" t="s">
        <v>38</v>
      </c>
      <c r="O199" s="55"/>
      <c r="P199" s="160">
        <f>O199*H199</f>
        <v>0</v>
      </c>
      <c r="Q199" s="160">
        <v>1.91E-3</v>
      </c>
      <c r="R199" s="160">
        <f>Q199*H199</f>
        <v>0.11460000000000001</v>
      </c>
      <c r="S199" s="160">
        <v>0</v>
      </c>
      <c r="T199" s="161">
        <f>S199*H199</f>
        <v>0</v>
      </c>
      <c r="AR199" s="162" t="s">
        <v>139</v>
      </c>
      <c r="AT199" s="162" t="s">
        <v>134</v>
      </c>
      <c r="AU199" s="162" t="s">
        <v>83</v>
      </c>
      <c r="AY199" s="17" t="s">
        <v>132</v>
      </c>
      <c r="BE199" s="163">
        <f>IF(N199="základní",J199,0)</f>
        <v>0</v>
      </c>
      <c r="BF199" s="163">
        <f>IF(N199="snížená",J199,0)</f>
        <v>0</v>
      </c>
      <c r="BG199" s="163">
        <f>IF(N199="zákl. přenesená",J199,0)</f>
        <v>0</v>
      </c>
      <c r="BH199" s="163">
        <f>IF(N199="sníž. přenesená",J199,0)</f>
        <v>0</v>
      </c>
      <c r="BI199" s="163">
        <f>IF(N199="nulová",J199,0)</f>
        <v>0</v>
      </c>
      <c r="BJ199" s="17" t="s">
        <v>81</v>
      </c>
      <c r="BK199" s="163">
        <f>ROUND(I199*H199,2)</f>
        <v>0</v>
      </c>
      <c r="BL199" s="17" t="s">
        <v>139</v>
      </c>
      <c r="BM199" s="162" t="s">
        <v>263</v>
      </c>
    </row>
    <row r="200" spans="2:65" s="1" customFormat="1" ht="58.5">
      <c r="B200" s="32"/>
      <c r="D200" s="164" t="s">
        <v>141</v>
      </c>
      <c r="F200" s="165" t="s">
        <v>264</v>
      </c>
      <c r="I200" s="91"/>
      <c r="L200" s="32"/>
      <c r="M200" s="166"/>
      <c r="N200" s="55"/>
      <c r="O200" s="55"/>
      <c r="P200" s="55"/>
      <c r="Q200" s="55"/>
      <c r="R200" s="55"/>
      <c r="S200" s="55"/>
      <c r="T200" s="56"/>
      <c r="AT200" s="17" t="s">
        <v>141</v>
      </c>
      <c r="AU200" s="17" t="s">
        <v>83</v>
      </c>
    </row>
    <row r="201" spans="2:65" s="12" customFormat="1" ht="11.25">
      <c r="B201" s="167"/>
      <c r="D201" s="164" t="s">
        <v>143</v>
      </c>
      <c r="E201" s="168" t="s">
        <v>1</v>
      </c>
      <c r="F201" s="169" t="s">
        <v>265</v>
      </c>
      <c r="H201" s="170">
        <v>60</v>
      </c>
      <c r="I201" s="171"/>
      <c r="L201" s="167"/>
      <c r="M201" s="172"/>
      <c r="N201" s="173"/>
      <c r="O201" s="173"/>
      <c r="P201" s="173"/>
      <c r="Q201" s="173"/>
      <c r="R201" s="173"/>
      <c r="S201" s="173"/>
      <c r="T201" s="174"/>
      <c r="AT201" s="168" t="s">
        <v>143</v>
      </c>
      <c r="AU201" s="168" t="s">
        <v>83</v>
      </c>
      <c r="AV201" s="12" t="s">
        <v>83</v>
      </c>
      <c r="AW201" s="12" t="s">
        <v>30</v>
      </c>
      <c r="AX201" s="12" t="s">
        <v>81</v>
      </c>
      <c r="AY201" s="168" t="s">
        <v>132</v>
      </c>
    </row>
    <row r="202" spans="2:65" s="11" customFormat="1" ht="22.9" customHeight="1">
      <c r="B202" s="137"/>
      <c r="D202" s="138" t="s">
        <v>72</v>
      </c>
      <c r="E202" s="148" t="s">
        <v>139</v>
      </c>
      <c r="F202" s="148" t="s">
        <v>266</v>
      </c>
      <c r="I202" s="140"/>
      <c r="J202" s="149">
        <f>BK202</f>
        <v>0</v>
      </c>
      <c r="L202" s="137"/>
      <c r="M202" s="142"/>
      <c r="N202" s="143"/>
      <c r="O202" s="143"/>
      <c r="P202" s="144">
        <f>SUM(P203:P205)</f>
        <v>0</v>
      </c>
      <c r="Q202" s="143"/>
      <c r="R202" s="144">
        <f>SUM(R203:R205)</f>
        <v>26.46</v>
      </c>
      <c r="S202" s="143"/>
      <c r="T202" s="145">
        <f>SUM(T203:T205)</f>
        <v>0</v>
      </c>
      <c r="AR202" s="138" t="s">
        <v>81</v>
      </c>
      <c r="AT202" s="146" t="s">
        <v>72</v>
      </c>
      <c r="AU202" s="146" t="s">
        <v>81</v>
      </c>
      <c r="AY202" s="138" t="s">
        <v>132</v>
      </c>
      <c r="BK202" s="147">
        <f>SUM(BK203:BK205)</f>
        <v>0</v>
      </c>
    </row>
    <row r="203" spans="2:65" s="1" customFormat="1" ht="36" customHeight="1">
      <c r="B203" s="150"/>
      <c r="C203" s="151" t="s">
        <v>267</v>
      </c>
      <c r="D203" s="151" t="s">
        <v>134</v>
      </c>
      <c r="E203" s="152" t="s">
        <v>268</v>
      </c>
      <c r="F203" s="153" t="s">
        <v>269</v>
      </c>
      <c r="G203" s="154" t="s">
        <v>137</v>
      </c>
      <c r="H203" s="155">
        <v>12</v>
      </c>
      <c r="I203" s="156"/>
      <c r="J203" s="157">
        <f>ROUND(I203*H203,2)</f>
        <v>0</v>
      </c>
      <c r="K203" s="153" t="s">
        <v>138</v>
      </c>
      <c r="L203" s="32"/>
      <c r="M203" s="158" t="s">
        <v>1</v>
      </c>
      <c r="N203" s="159" t="s">
        <v>38</v>
      </c>
      <c r="O203" s="55"/>
      <c r="P203" s="160">
        <f>O203*H203</f>
        <v>0</v>
      </c>
      <c r="Q203" s="160">
        <v>2.2050000000000001</v>
      </c>
      <c r="R203" s="160">
        <f>Q203*H203</f>
        <v>26.46</v>
      </c>
      <c r="S203" s="160">
        <v>0</v>
      </c>
      <c r="T203" s="161">
        <f>S203*H203</f>
        <v>0</v>
      </c>
      <c r="AR203" s="162" t="s">
        <v>139</v>
      </c>
      <c r="AT203" s="162" t="s">
        <v>134</v>
      </c>
      <c r="AU203" s="162" t="s">
        <v>83</v>
      </c>
      <c r="AY203" s="17" t="s">
        <v>132</v>
      </c>
      <c r="BE203" s="163">
        <f>IF(N203="základní",J203,0)</f>
        <v>0</v>
      </c>
      <c r="BF203" s="163">
        <f>IF(N203="snížená",J203,0)</f>
        <v>0</v>
      </c>
      <c r="BG203" s="163">
        <f>IF(N203="zákl. přenesená",J203,0)</f>
        <v>0</v>
      </c>
      <c r="BH203" s="163">
        <f>IF(N203="sníž. přenesená",J203,0)</f>
        <v>0</v>
      </c>
      <c r="BI203" s="163">
        <f>IF(N203="nulová",J203,0)</f>
        <v>0</v>
      </c>
      <c r="BJ203" s="17" t="s">
        <v>81</v>
      </c>
      <c r="BK203" s="163">
        <f>ROUND(I203*H203,2)</f>
        <v>0</v>
      </c>
      <c r="BL203" s="17" t="s">
        <v>139</v>
      </c>
      <c r="BM203" s="162" t="s">
        <v>270</v>
      </c>
    </row>
    <row r="204" spans="2:65" s="1" customFormat="1" ht="68.25">
      <c r="B204" s="32"/>
      <c r="D204" s="164" t="s">
        <v>141</v>
      </c>
      <c r="F204" s="165" t="s">
        <v>271</v>
      </c>
      <c r="I204" s="91"/>
      <c r="L204" s="32"/>
      <c r="M204" s="166"/>
      <c r="N204" s="55"/>
      <c r="O204" s="55"/>
      <c r="P204" s="55"/>
      <c r="Q204" s="55"/>
      <c r="R204" s="55"/>
      <c r="S204" s="55"/>
      <c r="T204" s="56"/>
      <c r="AT204" s="17" t="s">
        <v>141</v>
      </c>
      <c r="AU204" s="17" t="s">
        <v>83</v>
      </c>
    </row>
    <row r="205" spans="2:65" s="12" customFormat="1" ht="11.25">
      <c r="B205" s="167"/>
      <c r="D205" s="164" t="s">
        <v>143</v>
      </c>
      <c r="E205" s="168" t="s">
        <v>1</v>
      </c>
      <c r="F205" s="169" t="s">
        <v>272</v>
      </c>
      <c r="H205" s="170">
        <v>12</v>
      </c>
      <c r="I205" s="171"/>
      <c r="L205" s="167"/>
      <c r="M205" s="172"/>
      <c r="N205" s="173"/>
      <c r="O205" s="173"/>
      <c r="P205" s="173"/>
      <c r="Q205" s="173"/>
      <c r="R205" s="173"/>
      <c r="S205" s="173"/>
      <c r="T205" s="174"/>
      <c r="AT205" s="168" t="s">
        <v>143</v>
      </c>
      <c r="AU205" s="168" t="s">
        <v>83</v>
      </c>
      <c r="AV205" s="12" t="s">
        <v>83</v>
      </c>
      <c r="AW205" s="12" t="s">
        <v>30</v>
      </c>
      <c r="AX205" s="12" t="s">
        <v>81</v>
      </c>
      <c r="AY205" s="168" t="s">
        <v>132</v>
      </c>
    </row>
    <row r="206" spans="2:65" s="11" customFormat="1" ht="22.9" customHeight="1">
      <c r="B206" s="137"/>
      <c r="D206" s="138" t="s">
        <v>72</v>
      </c>
      <c r="E206" s="148" t="s">
        <v>166</v>
      </c>
      <c r="F206" s="148" t="s">
        <v>273</v>
      </c>
      <c r="I206" s="140"/>
      <c r="J206" s="149">
        <f>BK206</f>
        <v>0</v>
      </c>
      <c r="L206" s="137"/>
      <c r="M206" s="142"/>
      <c r="N206" s="143"/>
      <c r="O206" s="143"/>
      <c r="P206" s="144">
        <f>SUM(P207:P251)</f>
        <v>0</v>
      </c>
      <c r="Q206" s="143"/>
      <c r="R206" s="144">
        <f>SUM(R207:R251)</f>
        <v>317.44314999999995</v>
      </c>
      <c r="S206" s="143"/>
      <c r="T206" s="145">
        <f>SUM(T207:T251)</f>
        <v>0</v>
      </c>
      <c r="AR206" s="138" t="s">
        <v>81</v>
      </c>
      <c r="AT206" s="146" t="s">
        <v>72</v>
      </c>
      <c r="AU206" s="146" t="s">
        <v>81</v>
      </c>
      <c r="AY206" s="138" t="s">
        <v>132</v>
      </c>
      <c r="BK206" s="147">
        <f>SUM(BK207:BK251)</f>
        <v>0</v>
      </c>
    </row>
    <row r="207" spans="2:65" s="1" customFormat="1" ht="24" customHeight="1">
      <c r="B207" s="150"/>
      <c r="C207" s="151" t="s">
        <v>274</v>
      </c>
      <c r="D207" s="151" t="s">
        <v>134</v>
      </c>
      <c r="E207" s="152" t="s">
        <v>275</v>
      </c>
      <c r="F207" s="153" t="s">
        <v>276</v>
      </c>
      <c r="G207" s="154" t="s">
        <v>220</v>
      </c>
      <c r="H207" s="155">
        <v>435.5</v>
      </c>
      <c r="I207" s="156"/>
      <c r="J207" s="157">
        <f>ROUND(I207*H207,2)</f>
        <v>0</v>
      </c>
      <c r="K207" s="153" t="s">
        <v>138</v>
      </c>
      <c r="L207" s="32"/>
      <c r="M207" s="158" t="s">
        <v>1</v>
      </c>
      <c r="N207" s="159" t="s">
        <v>38</v>
      </c>
      <c r="O207" s="55"/>
      <c r="P207" s="160">
        <f>O207*H207</f>
        <v>0</v>
      </c>
      <c r="Q207" s="160">
        <v>0.27994000000000002</v>
      </c>
      <c r="R207" s="160">
        <f>Q207*H207</f>
        <v>121.91387</v>
      </c>
      <c r="S207" s="160">
        <v>0</v>
      </c>
      <c r="T207" s="161">
        <f>S207*H207</f>
        <v>0</v>
      </c>
      <c r="AR207" s="162" t="s">
        <v>139</v>
      </c>
      <c r="AT207" s="162" t="s">
        <v>134</v>
      </c>
      <c r="AU207" s="162" t="s">
        <v>83</v>
      </c>
      <c r="AY207" s="17" t="s">
        <v>132</v>
      </c>
      <c r="BE207" s="163">
        <f>IF(N207="základní",J207,0)</f>
        <v>0</v>
      </c>
      <c r="BF207" s="163">
        <f>IF(N207="snížená",J207,0)</f>
        <v>0</v>
      </c>
      <c r="BG207" s="163">
        <f>IF(N207="zákl. přenesená",J207,0)</f>
        <v>0</v>
      </c>
      <c r="BH207" s="163">
        <f>IF(N207="sníž. přenesená",J207,0)</f>
        <v>0</v>
      </c>
      <c r="BI207" s="163">
        <f>IF(N207="nulová",J207,0)</f>
        <v>0</v>
      </c>
      <c r="BJ207" s="17" t="s">
        <v>81</v>
      </c>
      <c r="BK207" s="163">
        <f>ROUND(I207*H207,2)</f>
        <v>0</v>
      </c>
      <c r="BL207" s="17" t="s">
        <v>139</v>
      </c>
      <c r="BM207" s="162" t="s">
        <v>277</v>
      </c>
    </row>
    <row r="208" spans="2:65" s="12" customFormat="1" ht="11.25">
      <c r="B208" s="167"/>
      <c r="D208" s="164" t="s">
        <v>143</v>
      </c>
      <c r="E208" s="168" t="s">
        <v>1</v>
      </c>
      <c r="F208" s="169" t="s">
        <v>243</v>
      </c>
      <c r="H208" s="170">
        <v>338</v>
      </c>
      <c r="I208" s="171"/>
      <c r="L208" s="167"/>
      <c r="M208" s="172"/>
      <c r="N208" s="173"/>
      <c r="O208" s="173"/>
      <c r="P208" s="173"/>
      <c r="Q208" s="173"/>
      <c r="R208" s="173"/>
      <c r="S208" s="173"/>
      <c r="T208" s="174"/>
      <c r="AT208" s="168" t="s">
        <v>143</v>
      </c>
      <c r="AU208" s="168" t="s">
        <v>83</v>
      </c>
      <c r="AV208" s="12" t="s">
        <v>83</v>
      </c>
      <c r="AW208" s="12" t="s">
        <v>30</v>
      </c>
      <c r="AX208" s="12" t="s">
        <v>73</v>
      </c>
      <c r="AY208" s="168" t="s">
        <v>132</v>
      </c>
    </row>
    <row r="209" spans="2:65" s="12" customFormat="1" ht="11.25">
      <c r="B209" s="167"/>
      <c r="D209" s="164" t="s">
        <v>143</v>
      </c>
      <c r="E209" s="168" t="s">
        <v>1</v>
      </c>
      <c r="F209" s="169" t="s">
        <v>245</v>
      </c>
      <c r="H209" s="170">
        <v>27</v>
      </c>
      <c r="I209" s="171"/>
      <c r="L209" s="167"/>
      <c r="M209" s="172"/>
      <c r="N209" s="173"/>
      <c r="O209" s="173"/>
      <c r="P209" s="173"/>
      <c r="Q209" s="173"/>
      <c r="R209" s="173"/>
      <c r="S209" s="173"/>
      <c r="T209" s="174"/>
      <c r="AT209" s="168" t="s">
        <v>143</v>
      </c>
      <c r="AU209" s="168" t="s">
        <v>83</v>
      </c>
      <c r="AV209" s="12" t="s">
        <v>83</v>
      </c>
      <c r="AW209" s="12" t="s">
        <v>30</v>
      </c>
      <c r="AX209" s="12" t="s">
        <v>73</v>
      </c>
      <c r="AY209" s="168" t="s">
        <v>132</v>
      </c>
    </row>
    <row r="210" spans="2:65" s="12" customFormat="1" ht="11.25">
      <c r="B210" s="167"/>
      <c r="D210" s="164" t="s">
        <v>143</v>
      </c>
      <c r="E210" s="168" t="s">
        <v>1</v>
      </c>
      <c r="F210" s="169" t="s">
        <v>246</v>
      </c>
      <c r="H210" s="170">
        <v>10</v>
      </c>
      <c r="I210" s="171"/>
      <c r="L210" s="167"/>
      <c r="M210" s="172"/>
      <c r="N210" s="173"/>
      <c r="O210" s="173"/>
      <c r="P210" s="173"/>
      <c r="Q210" s="173"/>
      <c r="R210" s="173"/>
      <c r="S210" s="173"/>
      <c r="T210" s="174"/>
      <c r="AT210" s="168" t="s">
        <v>143</v>
      </c>
      <c r="AU210" s="168" t="s">
        <v>83</v>
      </c>
      <c r="AV210" s="12" t="s">
        <v>83</v>
      </c>
      <c r="AW210" s="12" t="s">
        <v>30</v>
      </c>
      <c r="AX210" s="12" t="s">
        <v>73</v>
      </c>
      <c r="AY210" s="168" t="s">
        <v>132</v>
      </c>
    </row>
    <row r="211" spans="2:65" s="12" customFormat="1" ht="11.25">
      <c r="B211" s="167"/>
      <c r="D211" s="164" t="s">
        <v>143</v>
      </c>
      <c r="E211" s="168" t="s">
        <v>1</v>
      </c>
      <c r="F211" s="169" t="s">
        <v>278</v>
      </c>
      <c r="H211" s="170">
        <v>60.5</v>
      </c>
      <c r="I211" s="171"/>
      <c r="L211" s="167"/>
      <c r="M211" s="172"/>
      <c r="N211" s="173"/>
      <c r="O211" s="173"/>
      <c r="P211" s="173"/>
      <c r="Q211" s="173"/>
      <c r="R211" s="173"/>
      <c r="S211" s="173"/>
      <c r="T211" s="174"/>
      <c r="AT211" s="168" t="s">
        <v>143</v>
      </c>
      <c r="AU211" s="168" t="s">
        <v>83</v>
      </c>
      <c r="AV211" s="12" t="s">
        <v>83</v>
      </c>
      <c r="AW211" s="12" t="s">
        <v>30</v>
      </c>
      <c r="AX211" s="12" t="s">
        <v>73</v>
      </c>
      <c r="AY211" s="168" t="s">
        <v>132</v>
      </c>
    </row>
    <row r="212" spans="2:65" s="13" customFormat="1" ht="11.25">
      <c r="B212" s="175"/>
      <c r="D212" s="164" t="s">
        <v>143</v>
      </c>
      <c r="E212" s="176" t="s">
        <v>1</v>
      </c>
      <c r="F212" s="177" t="s">
        <v>155</v>
      </c>
      <c r="H212" s="178">
        <v>435.5</v>
      </c>
      <c r="I212" s="179"/>
      <c r="L212" s="175"/>
      <c r="M212" s="180"/>
      <c r="N212" s="181"/>
      <c r="O212" s="181"/>
      <c r="P212" s="181"/>
      <c r="Q212" s="181"/>
      <c r="R212" s="181"/>
      <c r="S212" s="181"/>
      <c r="T212" s="182"/>
      <c r="AT212" s="176" t="s">
        <v>143</v>
      </c>
      <c r="AU212" s="176" t="s">
        <v>83</v>
      </c>
      <c r="AV212" s="13" t="s">
        <v>139</v>
      </c>
      <c r="AW212" s="13" t="s">
        <v>30</v>
      </c>
      <c r="AX212" s="13" t="s">
        <v>81</v>
      </c>
      <c r="AY212" s="176" t="s">
        <v>132</v>
      </c>
    </row>
    <row r="213" spans="2:65" s="1" customFormat="1" ht="24" customHeight="1">
      <c r="B213" s="150"/>
      <c r="C213" s="151" t="s">
        <v>279</v>
      </c>
      <c r="D213" s="151" t="s">
        <v>134</v>
      </c>
      <c r="E213" s="152" t="s">
        <v>280</v>
      </c>
      <c r="F213" s="153" t="s">
        <v>281</v>
      </c>
      <c r="G213" s="154" t="s">
        <v>220</v>
      </c>
      <c r="H213" s="155">
        <v>29</v>
      </c>
      <c r="I213" s="156"/>
      <c r="J213" s="157">
        <f>ROUND(I213*H213,2)</f>
        <v>0</v>
      </c>
      <c r="K213" s="153" t="s">
        <v>138</v>
      </c>
      <c r="L213" s="32"/>
      <c r="M213" s="158" t="s">
        <v>1</v>
      </c>
      <c r="N213" s="159" t="s">
        <v>38</v>
      </c>
      <c r="O213" s="55"/>
      <c r="P213" s="160">
        <f>O213*H213</f>
        <v>0</v>
      </c>
      <c r="Q213" s="160">
        <v>0</v>
      </c>
      <c r="R213" s="160">
        <f>Q213*H213</f>
        <v>0</v>
      </c>
      <c r="S213" s="160">
        <v>0</v>
      </c>
      <c r="T213" s="161">
        <f>S213*H213</f>
        <v>0</v>
      </c>
      <c r="AR213" s="162" t="s">
        <v>139</v>
      </c>
      <c r="AT213" s="162" t="s">
        <v>134</v>
      </c>
      <c r="AU213" s="162" t="s">
        <v>83</v>
      </c>
      <c r="AY213" s="17" t="s">
        <v>132</v>
      </c>
      <c r="BE213" s="163">
        <f>IF(N213="základní",J213,0)</f>
        <v>0</v>
      </c>
      <c r="BF213" s="163">
        <f>IF(N213="snížená",J213,0)</f>
        <v>0</v>
      </c>
      <c r="BG213" s="163">
        <f>IF(N213="zákl. přenesená",J213,0)</f>
        <v>0</v>
      </c>
      <c r="BH213" s="163">
        <f>IF(N213="sníž. přenesená",J213,0)</f>
        <v>0</v>
      </c>
      <c r="BI213" s="163">
        <f>IF(N213="nulová",J213,0)</f>
        <v>0</v>
      </c>
      <c r="BJ213" s="17" t="s">
        <v>81</v>
      </c>
      <c r="BK213" s="163">
        <f>ROUND(I213*H213,2)</f>
        <v>0</v>
      </c>
      <c r="BL213" s="17" t="s">
        <v>139</v>
      </c>
      <c r="BM213" s="162" t="s">
        <v>282</v>
      </c>
    </row>
    <row r="214" spans="2:65" s="12" customFormat="1" ht="11.25">
      <c r="B214" s="167"/>
      <c r="D214" s="164" t="s">
        <v>143</v>
      </c>
      <c r="E214" s="168" t="s">
        <v>1</v>
      </c>
      <c r="F214" s="169" t="s">
        <v>283</v>
      </c>
      <c r="H214" s="170">
        <v>29</v>
      </c>
      <c r="I214" s="171"/>
      <c r="L214" s="167"/>
      <c r="M214" s="172"/>
      <c r="N214" s="173"/>
      <c r="O214" s="173"/>
      <c r="P214" s="173"/>
      <c r="Q214" s="173"/>
      <c r="R214" s="173"/>
      <c r="S214" s="173"/>
      <c r="T214" s="174"/>
      <c r="AT214" s="168" t="s">
        <v>143</v>
      </c>
      <c r="AU214" s="168" t="s">
        <v>83</v>
      </c>
      <c r="AV214" s="12" t="s">
        <v>83</v>
      </c>
      <c r="AW214" s="12" t="s">
        <v>30</v>
      </c>
      <c r="AX214" s="12" t="s">
        <v>81</v>
      </c>
      <c r="AY214" s="168" t="s">
        <v>132</v>
      </c>
    </row>
    <row r="215" spans="2:65" s="1" customFormat="1" ht="36" customHeight="1">
      <c r="B215" s="150"/>
      <c r="C215" s="151" t="s">
        <v>284</v>
      </c>
      <c r="D215" s="151" t="s">
        <v>134</v>
      </c>
      <c r="E215" s="152" t="s">
        <v>285</v>
      </c>
      <c r="F215" s="153" t="s">
        <v>286</v>
      </c>
      <c r="G215" s="154" t="s">
        <v>220</v>
      </c>
      <c r="H215" s="155">
        <v>29</v>
      </c>
      <c r="I215" s="156"/>
      <c r="J215" s="157">
        <f>ROUND(I215*H215,2)</f>
        <v>0</v>
      </c>
      <c r="K215" s="153" t="s">
        <v>138</v>
      </c>
      <c r="L215" s="32"/>
      <c r="M215" s="158" t="s">
        <v>1</v>
      </c>
      <c r="N215" s="159" t="s">
        <v>38</v>
      </c>
      <c r="O215" s="55"/>
      <c r="P215" s="160">
        <f>O215*H215</f>
        <v>0</v>
      </c>
      <c r="Q215" s="160">
        <v>0</v>
      </c>
      <c r="R215" s="160">
        <f>Q215*H215</f>
        <v>0</v>
      </c>
      <c r="S215" s="160">
        <v>0</v>
      </c>
      <c r="T215" s="161">
        <f>S215*H215</f>
        <v>0</v>
      </c>
      <c r="AR215" s="162" t="s">
        <v>139</v>
      </c>
      <c r="AT215" s="162" t="s">
        <v>134</v>
      </c>
      <c r="AU215" s="162" t="s">
        <v>83</v>
      </c>
      <c r="AY215" s="17" t="s">
        <v>132</v>
      </c>
      <c r="BE215" s="163">
        <f>IF(N215="základní",J215,0)</f>
        <v>0</v>
      </c>
      <c r="BF215" s="163">
        <f>IF(N215="snížená",J215,0)</f>
        <v>0</v>
      </c>
      <c r="BG215" s="163">
        <f>IF(N215="zákl. přenesená",J215,0)</f>
        <v>0</v>
      </c>
      <c r="BH215" s="163">
        <f>IF(N215="sníž. přenesená",J215,0)</f>
        <v>0</v>
      </c>
      <c r="BI215" s="163">
        <f>IF(N215="nulová",J215,0)</f>
        <v>0</v>
      </c>
      <c r="BJ215" s="17" t="s">
        <v>81</v>
      </c>
      <c r="BK215" s="163">
        <f>ROUND(I215*H215,2)</f>
        <v>0</v>
      </c>
      <c r="BL215" s="17" t="s">
        <v>139</v>
      </c>
      <c r="BM215" s="162" t="s">
        <v>287</v>
      </c>
    </row>
    <row r="216" spans="2:65" s="1" customFormat="1" ht="58.5">
      <c r="B216" s="32"/>
      <c r="D216" s="164" t="s">
        <v>141</v>
      </c>
      <c r="F216" s="165" t="s">
        <v>288</v>
      </c>
      <c r="I216" s="91"/>
      <c r="L216" s="32"/>
      <c r="M216" s="166"/>
      <c r="N216" s="55"/>
      <c r="O216" s="55"/>
      <c r="P216" s="55"/>
      <c r="Q216" s="55"/>
      <c r="R216" s="55"/>
      <c r="S216" s="55"/>
      <c r="T216" s="56"/>
      <c r="AT216" s="17" t="s">
        <v>141</v>
      </c>
      <c r="AU216" s="17" t="s">
        <v>83</v>
      </c>
    </row>
    <row r="217" spans="2:65" s="12" customFormat="1" ht="11.25">
      <c r="B217" s="167"/>
      <c r="D217" s="164" t="s">
        <v>143</v>
      </c>
      <c r="E217" s="168" t="s">
        <v>1</v>
      </c>
      <c r="F217" s="169" t="s">
        <v>283</v>
      </c>
      <c r="H217" s="170">
        <v>29</v>
      </c>
      <c r="I217" s="171"/>
      <c r="L217" s="167"/>
      <c r="M217" s="172"/>
      <c r="N217" s="173"/>
      <c r="O217" s="173"/>
      <c r="P217" s="173"/>
      <c r="Q217" s="173"/>
      <c r="R217" s="173"/>
      <c r="S217" s="173"/>
      <c r="T217" s="174"/>
      <c r="AT217" s="168" t="s">
        <v>143</v>
      </c>
      <c r="AU217" s="168" t="s">
        <v>83</v>
      </c>
      <c r="AV217" s="12" t="s">
        <v>83</v>
      </c>
      <c r="AW217" s="12" t="s">
        <v>30</v>
      </c>
      <c r="AX217" s="12" t="s">
        <v>81</v>
      </c>
      <c r="AY217" s="168" t="s">
        <v>132</v>
      </c>
    </row>
    <row r="218" spans="2:65" s="1" customFormat="1" ht="36" customHeight="1">
      <c r="B218" s="150"/>
      <c r="C218" s="151" t="s">
        <v>289</v>
      </c>
      <c r="D218" s="151" t="s">
        <v>134</v>
      </c>
      <c r="E218" s="152" t="s">
        <v>290</v>
      </c>
      <c r="F218" s="153" t="s">
        <v>291</v>
      </c>
      <c r="G218" s="154" t="s">
        <v>220</v>
      </c>
      <c r="H218" s="155">
        <v>338</v>
      </c>
      <c r="I218" s="156"/>
      <c r="J218" s="157">
        <f>ROUND(I218*H218,2)</f>
        <v>0</v>
      </c>
      <c r="K218" s="153" t="s">
        <v>138</v>
      </c>
      <c r="L218" s="32"/>
      <c r="M218" s="158" t="s">
        <v>1</v>
      </c>
      <c r="N218" s="159" t="s">
        <v>38</v>
      </c>
      <c r="O218" s="55"/>
      <c r="P218" s="160">
        <f>O218*H218</f>
        <v>0</v>
      </c>
      <c r="Q218" s="160">
        <v>0.42148999999999998</v>
      </c>
      <c r="R218" s="160">
        <f>Q218*H218</f>
        <v>142.46361999999999</v>
      </c>
      <c r="S218" s="160">
        <v>0</v>
      </c>
      <c r="T218" s="161">
        <f>S218*H218</f>
        <v>0</v>
      </c>
      <c r="AR218" s="162" t="s">
        <v>139</v>
      </c>
      <c r="AT218" s="162" t="s">
        <v>134</v>
      </c>
      <c r="AU218" s="162" t="s">
        <v>83</v>
      </c>
      <c r="AY218" s="17" t="s">
        <v>132</v>
      </c>
      <c r="BE218" s="163">
        <f>IF(N218="základní",J218,0)</f>
        <v>0</v>
      </c>
      <c r="BF218" s="163">
        <f>IF(N218="snížená",J218,0)</f>
        <v>0</v>
      </c>
      <c r="BG218" s="163">
        <f>IF(N218="zákl. přenesená",J218,0)</f>
        <v>0</v>
      </c>
      <c r="BH218" s="163">
        <f>IF(N218="sníž. přenesená",J218,0)</f>
        <v>0</v>
      </c>
      <c r="BI218" s="163">
        <f>IF(N218="nulová",J218,0)</f>
        <v>0</v>
      </c>
      <c r="BJ218" s="17" t="s">
        <v>81</v>
      </c>
      <c r="BK218" s="163">
        <f>ROUND(I218*H218,2)</f>
        <v>0</v>
      </c>
      <c r="BL218" s="17" t="s">
        <v>139</v>
      </c>
      <c r="BM218" s="162" t="s">
        <v>292</v>
      </c>
    </row>
    <row r="219" spans="2:65" s="1" customFormat="1" ht="58.5">
      <c r="B219" s="32"/>
      <c r="D219" s="164" t="s">
        <v>141</v>
      </c>
      <c r="F219" s="165" t="s">
        <v>288</v>
      </c>
      <c r="I219" s="91"/>
      <c r="L219" s="32"/>
      <c r="M219" s="166"/>
      <c r="N219" s="55"/>
      <c r="O219" s="55"/>
      <c r="P219" s="55"/>
      <c r="Q219" s="55"/>
      <c r="R219" s="55"/>
      <c r="S219" s="55"/>
      <c r="T219" s="56"/>
      <c r="AT219" s="17" t="s">
        <v>141</v>
      </c>
      <c r="AU219" s="17" t="s">
        <v>83</v>
      </c>
    </row>
    <row r="220" spans="2:65" s="12" customFormat="1" ht="11.25">
      <c r="B220" s="167"/>
      <c r="D220" s="164" t="s">
        <v>143</v>
      </c>
      <c r="E220" s="168" t="s">
        <v>1</v>
      </c>
      <c r="F220" s="169" t="s">
        <v>243</v>
      </c>
      <c r="H220" s="170">
        <v>338</v>
      </c>
      <c r="I220" s="171"/>
      <c r="L220" s="167"/>
      <c r="M220" s="172"/>
      <c r="N220" s="173"/>
      <c r="O220" s="173"/>
      <c r="P220" s="173"/>
      <c r="Q220" s="173"/>
      <c r="R220" s="173"/>
      <c r="S220" s="173"/>
      <c r="T220" s="174"/>
      <c r="AT220" s="168" t="s">
        <v>143</v>
      </c>
      <c r="AU220" s="168" t="s">
        <v>83</v>
      </c>
      <c r="AV220" s="12" t="s">
        <v>83</v>
      </c>
      <c r="AW220" s="12" t="s">
        <v>30</v>
      </c>
      <c r="AX220" s="12" t="s">
        <v>73</v>
      </c>
      <c r="AY220" s="168" t="s">
        <v>132</v>
      </c>
    </row>
    <row r="221" spans="2:65" s="13" customFormat="1" ht="11.25">
      <c r="B221" s="175"/>
      <c r="D221" s="164" t="s">
        <v>143</v>
      </c>
      <c r="E221" s="176" t="s">
        <v>1</v>
      </c>
      <c r="F221" s="177" t="s">
        <v>155</v>
      </c>
      <c r="H221" s="178">
        <v>338</v>
      </c>
      <c r="I221" s="179"/>
      <c r="L221" s="175"/>
      <c r="M221" s="180"/>
      <c r="N221" s="181"/>
      <c r="O221" s="181"/>
      <c r="P221" s="181"/>
      <c r="Q221" s="181"/>
      <c r="R221" s="181"/>
      <c r="S221" s="181"/>
      <c r="T221" s="182"/>
      <c r="AT221" s="176" t="s">
        <v>143</v>
      </c>
      <c r="AU221" s="176" t="s">
        <v>83</v>
      </c>
      <c r="AV221" s="13" t="s">
        <v>139</v>
      </c>
      <c r="AW221" s="13" t="s">
        <v>30</v>
      </c>
      <c r="AX221" s="13" t="s">
        <v>81</v>
      </c>
      <c r="AY221" s="176" t="s">
        <v>132</v>
      </c>
    </row>
    <row r="222" spans="2:65" s="1" customFormat="1" ht="48" customHeight="1">
      <c r="B222" s="150"/>
      <c r="C222" s="151" t="s">
        <v>293</v>
      </c>
      <c r="D222" s="151" t="s">
        <v>134</v>
      </c>
      <c r="E222" s="152" t="s">
        <v>294</v>
      </c>
      <c r="F222" s="153" t="s">
        <v>295</v>
      </c>
      <c r="G222" s="154" t="s">
        <v>220</v>
      </c>
      <c r="H222" s="155">
        <v>338</v>
      </c>
      <c r="I222" s="156"/>
      <c r="J222" s="157">
        <f>ROUND(I222*H222,2)</f>
        <v>0</v>
      </c>
      <c r="K222" s="153" t="s">
        <v>138</v>
      </c>
      <c r="L222" s="32"/>
      <c r="M222" s="158" t="s">
        <v>1</v>
      </c>
      <c r="N222" s="159" t="s">
        <v>38</v>
      </c>
      <c r="O222" s="55"/>
      <c r="P222" s="160">
        <f>O222*H222</f>
        <v>0</v>
      </c>
      <c r="Q222" s="160">
        <v>0</v>
      </c>
      <c r="R222" s="160">
        <f>Q222*H222</f>
        <v>0</v>
      </c>
      <c r="S222" s="160">
        <v>0</v>
      </c>
      <c r="T222" s="161">
        <f>S222*H222</f>
        <v>0</v>
      </c>
      <c r="AR222" s="162" t="s">
        <v>139</v>
      </c>
      <c r="AT222" s="162" t="s">
        <v>134</v>
      </c>
      <c r="AU222" s="162" t="s">
        <v>83</v>
      </c>
      <c r="AY222" s="17" t="s">
        <v>132</v>
      </c>
      <c r="BE222" s="163">
        <f>IF(N222="základní",J222,0)</f>
        <v>0</v>
      </c>
      <c r="BF222" s="163">
        <f>IF(N222="snížená",J222,0)</f>
        <v>0</v>
      </c>
      <c r="BG222" s="163">
        <f>IF(N222="zákl. přenesená",J222,0)</f>
        <v>0</v>
      </c>
      <c r="BH222" s="163">
        <f>IF(N222="sníž. přenesená",J222,0)</f>
        <v>0</v>
      </c>
      <c r="BI222" s="163">
        <f>IF(N222="nulová",J222,0)</f>
        <v>0</v>
      </c>
      <c r="BJ222" s="17" t="s">
        <v>81</v>
      </c>
      <c r="BK222" s="163">
        <f>ROUND(I222*H222,2)</f>
        <v>0</v>
      </c>
      <c r="BL222" s="17" t="s">
        <v>139</v>
      </c>
      <c r="BM222" s="162" t="s">
        <v>296</v>
      </c>
    </row>
    <row r="223" spans="2:65" s="1" customFormat="1" ht="19.5">
      <c r="B223" s="32"/>
      <c r="D223" s="164" t="s">
        <v>141</v>
      </c>
      <c r="F223" s="165" t="s">
        <v>297</v>
      </c>
      <c r="I223" s="91"/>
      <c r="L223" s="32"/>
      <c r="M223" s="166"/>
      <c r="N223" s="55"/>
      <c r="O223" s="55"/>
      <c r="P223" s="55"/>
      <c r="Q223" s="55"/>
      <c r="R223" s="55"/>
      <c r="S223" s="55"/>
      <c r="T223" s="56"/>
      <c r="AT223" s="17" t="s">
        <v>141</v>
      </c>
      <c r="AU223" s="17" t="s">
        <v>83</v>
      </c>
    </row>
    <row r="224" spans="2:65" s="12" customFormat="1" ht="11.25">
      <c r="B224" s="167"/>
      <c r="D224" s="164" t="s">
        <v>143</v>
      </c>
      <c r="E224" s="168" t="s">
        <v>1</v>
      </c>
      <c r="F224" s="169" t="s">
        <v>243</v>
      </c>
      <c r="H224" s="170">
        <v>338</v>
      </c>
      <c r="I224" s="171"/>
      <c r="L224" s="167"/>
      <c r="M224" s="172"/>
      <c r="N224" s="173"/>
      <c r="O224" s="173"/>
      <c r="P224" s="173"/>
      <c r="Q224" s="173"/>
      <c r="R224" s="173"/>
      <c r="S224" s="173"/>
      <c r="T224" s="174"/>
      <c r="AT224" s="168" t="s">
        <v>143</v>
      </c>
      <c r="AU224" s="168" t="s">
        <v>83</v>
      </c>
      <c r="AV224" s="12" t="s">
        <v>83</v>
      </c>
      <c r="AW224" s="12" t="s">
        <v>30</v>
      </c>
      <c r="AX224" s="12" t="s">
        <v>73</v>
      </c>
      <c r="AY224" s="168" t="s">
        <v>132</v>
      </c>
    </row>
    <row r="225" spans="2:65" s="13" customFormat="1" ht="11.25">
      <c r="B225" s="175"/>
      <c r="D225" s="164" t="s">
        <v>143</v>
      </c>
      <c r="E225" s="176" t="s">
        <v>1</v>
      </c>
      <c r="F225" s="177" t="s">
        <v>155</v>
      </c>
      <c r="H225" s="178">
        <v>338</v>
      </c>
      <c r="I225" s="179"/>
      <c r="L225" s="175"/>
      <c r="M225" s="180"/>
      <c r="N225" s="181"/>
      <c r="O225" s="181"/>
      <c r="P225" s="181"/>
      <c r="Q225" s="181"/>
      <c r="R225" s="181"/>
      <c r="S225" s="181"/>
      <c r="T225" s="182"/>
      <c r="AT225" s="176" t="s">
        <v>143</v>
      </c>
      <c r="AU225" s="176" t="s">
        <v>83</v>
      </c>
      <c r="AV225" s="13" t="s">
        <v>139</v>
      </c>
      <c r="AW225" s="13" t="s">
        <v>30</v>
      </c>
      <c r="AX225" s="13" t="s">
        <v>81</v>
      </c>
      <c r="AY225" s="176" t="s">
        <v>132</v>
      </c>
    </row>
    <row r="226" spans="2:65" s="1" customFormat="1" ht="24" customHeight="1">
      <c r="B226" s="150"/>
      <c r="C226" s="151" t="s">
        <v>298</v>
      </c>
      <c r="D226" s="151" t="s">
        <v>134</v>
      </c>
      <c r="E226" s="152" t="s">
        <v>299</v>
      </c>
      <c r="F226" s="153" t="s">
        <v>300</v>
      </c>
      <c r="G226" s="154" t="s">
        <v>220</v>
      </c>
      <c r="H226" s="155">
        <v>676</v>
      </c>
      <c r="I226" s="156"/>
      <c r="J226" s="157">
        <f>ROUND(I226*H226,2)</f>
        <v>0</v>
      </c>
      <c r="K226" s="153" t="s">
        <v>138</v>
      </c>
      <c r="L226" s="32"/>
      <c r="M226" s="158" t="s">
        <v>1</v>
      </c>
      <c r="N226" s="159" t="s">
        <v>38</v>
      </c>
      <c r="O226" s="55"/>
      <c r="P226" s="160">
        <f>O226*H226</f>
        <v>0</v>
      </c>
      <c r="Q226" s="160">
        <v>0</v>
      </c>
      <c r="R226" s="160">
        <f>Q226*H226</f>
        <v>0</v>
      </c>
      <c r="S226" s="160">
        <v>0</v>
      </c>
      <c r="T226" s="161">
        <f>S226*H226</f>
        <v>0</v>
      </c>
      <c r="AR226" s="162" t="s">
        <v>139</v>
      </c>
      <c r="AT226" s="162" t="s">
        <v>134</v>
      </c>
      <c r="AU226" s="162" t="s">
        <v>83</v>
      </c>
      <c r="AY226" s="17" t="s">
        <v>132</v>
      </c>
      <c r="BE226" s="163">
        <f>IF(N226="základní",J226,0)</f>
        <v>0</v>
      </c>
      <c r="BF226" s="163">
        <f>IF(N226="snížená",J226,0)</f>
        <v>0</v>
      </c>
      <c r="BG226" s="163">
        <f>IF(N226="zákl. přenesená",J226,0)</f>
        <v>0</v>
      </c>
      <c r="BH226" s="163">
        <f>IF(N226="sníž. přenesená",J226,0)</f>
        <v>0</v>
      </c>
      <c r="BI226" s="163">
        <f>IF(N226="nulová",J226,0)</f>
        <v>0</v>
      </c>
      <c r="BJ226" s="17" t="s">
        <v>81</v>
      </c>
      <c r="BK226" s="163">
        <f>ROUND(I226*H226,2)</f>
        <v>0</v>
      </c>
      <c r="BL226" s="17" t="s">
        <v>139</v>
      </c>
      <c r="BM226" s="162" t="s">
        <v>301</v>
      </c>
    </row>
    <row r="227" spans="2:65" s="12" customFormat="1" ht="11.25">
      <c r="B227" s="167"/>
      <c r="D227" s="164" t="s">
        <v>143</v>
      </c>
      <c r="E227" s="168" t="s">
        <v>1</v>
      </c>
      <c r="F227" s="169" t="s">
        <v>302</v>
      </c>
      <c r="H227" s="170">
        <v>676</v>
      </c>
      <c r="I227" s="171"/>
      <c r="L227" s="167"/>
      <c r="M227" s="172"/>
      <c r="N227" s="173"/>
      <c r="O227" s="173"/>
      <c r="P227" s="173"/>
      <c r="Q227" s="173"/>
      <c r="R227" s="173"/>
      <c r="S227" s="173"/>
      <c r="T227" s="174"/>
      <c r="AT227" s="168" t="s">
        <v>143</v>
      </c>
      <c r="AU227" s="168" t="s">
        <v>83</v>
      </c>
      <c r="AV227" s="12" t="s">
        <v>83</v>
      </c>
      <c r="AW227" s="12" t="s">
        <v>30</v>
      </c>
      <c r="AX227" s="12" t="s">
        <v>73</v>
      </c>
      <c r="AY227" s="168" t="s">
        <v>132</v>
      </c>
    </row>
    <row r="228" spans="2:65" s="13" customFormat="1" ht="11.25">
      <c r="B228" s="175"/>
      <c r="D228" s="164" t="s">
        <v>143</v>
      </c>
      <c r="E228" s="176" t="s">
        <v>1</v>
      </c>
      <c r="F228" s="177" t="s">
        <v>155</v>
      </c>
      <c r="H228" s="178">
        <v>676</v>
      </c>
      <c r="I228" s="179"/>
      <c r="L228" s="175"/>
      <c r="M228" s="180"/>
      <c r="N228" s="181"/>
      <c r="O228" s="181"/>
      <c r="P228" s="181"/>
      <c r="Q228" s="181"/>
      <c r="R228" s="181"/>
      <c r="S228" s="181"/>
      <c r="T228" s="182"/>
      <c r="AT228" s="176" t="s">
        <v>143</v>
      </c>
      <c r="AU228" s="176" t="s">
        <v>83</v>
      </c>
      <c r="AV228" s="13" t="s">
        <v>139</v>
      </c>
      <c r="AW228" s="13" t="s">
        <v>30</v>
      </c>
      <c r="AX228" s="13" t="s">
        <v>81</v>
      </c>
      <c r="AY228" s="176" t="s">
        <v>132</v>
      </c>
    </row>
    <row r="229" spans="2:65" s="1" customFormat="1" ht="24" customHeight="1">
      <c r="B229" s="150"/>
      <c r="C229" s="151" t="s">
        <v>303</v>
      </c>
      <c r="D229" s="151" t="s">
        <v>134</v>
      </c>
      <c r="E229" s="152" t="s">
        <v>304</v>
      </c>
      <c r="F229" s="153" t="s">
        <v>305</v>
      </c>
      <c r="G229" s="154" t="s">
        <v>220</v>
      </c>
      <c r="H229" s="155">
        <v>338</v>
      </c>
      <c r="I229" s="156"/>
      <c r="J229" s="157">
        <f>ROUND(I229*H229,2)</f>
        <v>0</v>
      </c>
      <c r="K229" s="153" t="s">
        <v>138</v>
      </c>
      <c r="L229" s="32"/>
      <c r="M229" s="158" t="s">
        <v>1</v>
      </c>
      <c r="N229" s="159" t="s">
        <v>38</v>
      </c>
      <c r="O229" s="55"/>
      <c r="P229" s="160">
        <f>O229*H229</f>
        <v>0</v>
      </c>
      <c r="Q229" s="160">
        <v>0</v>
      </c>
      <c r="R229" s="160">
        <f>Q229*H229</f>
        <v>0</v>
      </c>
      <c r="S229" s="160">
        <v>0</v>
      </c>
      <c r="T229" s="161">
        <f>S229*H229</f>
        <v>0</v>
      </c>
      <c r="AR229" s="162" t="s">
        <v>139</v>
      </c>
      <c r="AT229" s="162" t="s">
        <v>134</v>
      </c>
      <c r="AU229" s="162" t="s">
        <v>83</v>
      </c>
      <c r="AY229" s="17" t="s">
        <v>132</v>
      </c>
      <c r="BE229" s="163">
        <f>IF(N229="základní",J229,0)</f>
        <v>0</v>
      </c>
      <c r="BF229" s="163">
        <f>IF(N229="snížená",J229,0)</f>
        <v>0</v>
      </c>
      <c r="BG229" s="163">
        <f>IF(N229="zákl. přenesená",J229,0)</f>
        <v>0</v>
      </c>
      <c r="BH229" s="163">
        <f>IF(N229="sníž. přenesená",J229,0)</f>
        <v>0</v>
      </c>
      <c r="BI229" s="163">
        <f>IF(N229="nulová",J229,0)</f>
        <v>0</v>
      </c>
      <c r="BJ229" s="17" t="s">
        <v>81</v>
      </c>
      <c r="BK229" s="163">
        <f>ROUND(I229*H229,2)</f>
        <v>0</v>
      </c>
      <c r="BL229" s="17" t="s">
        <v>139</v>
      </c>
      <c r="BM229" s="162" t="s">
        <v>306</v>
      </c>
    </row>
    <row r="230" spans="2:65" s="12" customFormat="1" ht="11.25">
      <c r="B230" s="167"/>
      <c r="D230" s="164" t="s">
        <v>143</v>
      </c>
      <c r="E230" s="168" t="s">
        <v>1</v>
      </c>
      <c r="F230" s="169" t="s">
        <v>243</v>
      </c>
      <c r="H230" s="170">
        <v>338</v>
      </c>
      <c r="I230" s="171"/>
      <c r="L230" s="167"/>
      <c r="M230" s="172"/>
      <c r="N230" s="173"/>
      <c r="O230" s="173"/>
      <c r="P230" s="173"/>
      <c r="Q230" s="173"/>
      <c r="R230" s="173"/>
      <c r="S230" s="173"/>
      <c r="T230" s="174"/>
      <c r="AT230" s="168" t="s">
        <v>143</v>
      </c>
      <c r="AU230" s="168" t="s">
        <v>83</v>
      </c>
      <c r="AV230" s="12" t="s">
        <v>83</v>
      </c>
      <c r="AW230" s="12" t="s">
        <v>30</v>
      </c>
      <c r="AX230" s="12" t="s">
        <v>73</v>
      </c>
      <c r="AY230" s="168" t="s">
        <v>132</v>
      </c>
    </row>
    <row r="231" spans="2:65" s="13" customFormat="1" ht="11.25">
      <c r="B231" s="175"/>
      <c r="D231" s="164" t="s">
        <v>143</v>
      </c>
      <c r="E231" s="176" t="s">
        <v>1</v>
      </c>
      <c r="F231" s="177" t="s">
        <v>155</v>
      </c>
      <c r="H231" s="178">
        <v>338</v>
      </c>
      <c r="I231" s="179"/>
      <c r="L231" s="175"/>
      <c r="M231" s="180"/>
      <c r="N231" s="181"/>
      <c r="O231" s="181"/>
      <c r="P231" s="181"/>
      <c r="Q231" s="181"/>
      <c r="R231" s="181"/>
      <c r="S231" s="181"/>
      <c r="T231" s="182"/>
      <c r="AT231" s="176" t="s">
        <v>143</v>
      </c>
      <c r="AU231" s="176" t="s">
        <v>83</v>
      </c>
      <c r="AV231" s="13" t="s">
        <v>139</v>
      </c>
      <c r="AW231" s="13" t="s">
        <v>30</v>
      </c>
      <c r="AX231" s="13" t="s">
        <v>81</v>
      </c>
      <c r="AY231" s="176" t="s">
        <v>132</v>
      </c>
    </row>
    <row r="232" spans="2:65" s="1" customFormat="1" ht="48" customHeight="1">
      <c r="B232" s="150"/>
      <c r="C232" s="151" t="s">
        <v>307</v>
      </c>
      <c r="D232" s="151" t="s">
        <v>134</v>
      </c>
      <c r="E232" s="152" t="s">
        <v>308</v>
      </c>
      <c r="F232" s="153" t="s">
        <v>309</v>
      </c>
      <c r="G232" s="154" t="s">
        <v>220</v>
      </c>
      <c r="H232" s="155">
        <v>338</v>
      </c>
      <c r="I232" s="156"/>
      <c r="J232" s="157">
        <f>ROUND(I232*H232,2)</f>
        <v>0</v>
      </c>
      <c r="K232" s="153" t="s">
        <v>138</v>
      </c>
      <c r="L232" s="32"/>
      <c r="M232" s="158" t="s">
        <v>1</v>
      </c>
      <c r="N232" s="159" t="s">
        <v>38</v>
      </c>
      <c r="O232" s="55"/>
      <c r="P232" s="160">
        <f>O232*H232</f>
        <v>0</v>
      </c>
      <c r="Q232" s="160">
        <v>0.10373</v>
      </c>
      <c r="R232" s="160">
        <f>Q232*H232</f>
        <v>35.060740000000003</v>
      </c>
      <c r="S232" s="160">
        <v>0</v>
      </c>
      <c r="T232" s="161">
        <f>S232*H232</f>
        <v>0</v>
      </c>
      <c r="AR232" s="162" t="s">
        <v>139</v>
      </c>
      <c r="AT232" s="162" t="s">
        <v>134</v>
      </c>
      <c r="AU232" s="162" t="s">
        <v>83</v>
      </c>
      <c r="AY232" s="17" t="s">
        <v>132</v>
      </c>
      <c r="BE232" s="163">
        <f>IF(N232="základní",J232,0)</f>
        <v>0</v>
      </c>
      <c r="BF232" s="163">
        <f>IF(N232="snížená",J232,0)</f>
        <v>0</v>
      </c>
      <c r="BG232" s="163">
        <f>IF(N232="zákl. přenesená",J232,0)</f>
        <v>0</v>
      </c>
      <c r="BH232" s="163">
        <f>IF(N232="sníž. přenesená",J232,0)</f>
        <v>0</v>
      </c>
      <c r="BI232" s="163">
        <f>IF(N232="nulová",J232,0)</f>
        <v>0</v>
      </c>
      <c r="BJ232" s="17" t="s">
        <v>81</v>
      </c>
      <c r="BK232" s="163">
        <f>ROUND(I232*H232,2)</f>
        <v>0</v>
      </c>
      <c r="BL232" s="17" t="s">
        <v>139</v>
      </c>
      <c r="BM232" s="162" t="s">
        <v>310</v>
      </c>
    </row>
    <row r="233" spans="2:65" s="1" customFormat="1" ht="19.5">
      <c r="B233" s="32"/>
      <c r="D233" s="164" t="s">
        <v>141</v>
      </c>
      <c r="F233" s="165" t="s">
        <v>311</v>
      </c>
      <c r="I233" s="91"/>
      <c r="L233" s="32"/>
      <c r="M233" s="166"/>
      <c r="N233" s="55"/>
      <c r="O233" s="55"/>
      <c r="P233" s="55"/>
      <c r="Q233" s="55"/>
      <c r="R233" s="55"/>
      <c r="S233" s="55"/>
      <c r="T233" s="56"/>
      <c r="AT233" s="17" t="s">
        <v>141</v>
      </c>
      <c r="AU233" s="17" t="s">
        <v>83</v>
      </c>
    </row>
    <row r="234" spans="2:65" s="12" customFormat="1" ht="11.25">
      <c r="B234" s="167"/>
      <c r="D234" s="164" t="s">
        <v>143</v>
      </c>
      <c r="E234" s="168" t="s">
        <v>1</v>
      </c>
      <c r="F234" s="169" t="s">
        <v>243</v>
      </c>
      <c r="H234" s="170">
        <v>338</v>
      </c>
      <c r="I234" s="171"/>
      <c r="L234" s="167"/>
      <c r="M234" s="172"/>
      <c r="N234" s="173"/>
      <c r="O234" s="173"/>
      <c r="P234" s="173"/>
      <c r="Q234" s="173"/>
      <c r="R234" s="173"/>
      <c r="S234" s="173"/>
      <c r="T234" s="174"/>
      <c r="AT234" s="168" t="s">
        <v>143</v>
      </c>
      <c r="AU234" s="168" t="s">
        <v>83</v>
      </c>
      <c r="AV234" s="12" t="s">
        <v>83</v>
      </c>
      <c r="AW234" s="12" t="s">
        <v>30</v>
      </c>
      <c r="AX234" s="12" t="s">
        <v>73</v>
      </c>
      <c r="AY234" s="168" t="s">
        <v>132</v>
      </c>
    </row>
    <row r="235" spans="2:65" s="13" customFormat="1" ht="11.25">
      <c r="B235" s="175"/>
      <c r="D235" s="164" t="s">
        <v>143</v>
      </c>
      <c r="E235" s="176" t="s">
        <v>1</v>
      </c>
      <c r="F235" s="177" t="s">
        <v>155</v>
      </c>
      <c r="H235" s="178">
        <v>338</v>
      </c>
      <c r="I235" s="179"/>
      <c r="L235" s="175"/>
      <c r="M235" s="180"/>
      <c r="N235" s="181"/>
      <c r="O235" s="181"/>
      <c r="P235" s="181"/>
      <c r="Q235" s="181"/>
      <c r="R235" s="181"/>
      <c r="S235" s="181"/>
      <c r="T235" s="182"/>
      <c r="AT235" s="176" t="s">
        <v>143</v>
      </c>
      <c r="AU235" s="176" t="s">
        <v>83</v>
      </c>
      <c r="AV235" s="13" t="s">
        <v>139</v>
      </c>
      <c r="AW235" s="13" t="s">
        <v>30</v>
      </c>
      <c r="AX235" s="13" t="s">
        <v>81</v>
      </c>
      <c r="AY235" s="176" t="s">
        <v>132</v>
      </c>
    </row>
    <row r="236" spans="2:65" s="1" customFormat="1" ht="36" customHeight="1">
      <c r="B236" s="150"/>
      <c r="C236" s="151" t="s">
        <v>312</v>
      </c>
      <c r="D236" s="151" t="s">
        <v>134</v>
      </c>
      <c r="E236" s="152" t="s">
        <v>313</v>
      </c>
      <c r="F236" s="153" t="s">
        <v>314</v>
      </c>
      <c r="G236" s="154" t="s">
        <v>220</v>
      </c>
      <c r="H236" s="155">
        <v>338</v>
      </c>
      <c r="I236" s="156"/>
      <c r="J236" s="157">
        <f>ROUND(I236*H236,2)</f>
        <v>0</v>
      </c>
      <c r="K236" s="153" t="s">
        <v>138</v>
      </c>
      <c r="L236" s="32"/>
      <c r="M236" s="158" t="s">
        <v>1</v>
      </c>
      <c r="N236" s="159" t="s">
        <v>38</v>
      </c>
      <c r="O236" s="55"/>
      <c r="P236" s="160">
        <f>O236*H236</f>
        <v>0</v>
      </c>
      <c r="Q236" s="160">
        <v>0</v>
      </c>
      <c r="R236" s="160">
        <f>Q236*H236</f>
        <v>0</v>
      </c>
      <c r="S236" s="160">
        <v>0</v>
      </c>
      <c r="T236" s="161">
        <f>S236*H236</f>
        <v>0</v>
      </c>
      <c r="AR236" s="162" t="s">
        <v>139</v>
      </c>
      <c r="AT236" s="162" t="s">
        <v>134</v>
      </c>
      <c r="AU236" s="162" t="s">
        <v>83</v>
      </c>
      <c r="AY236" s="17" t="s">
        <v>132</v>
      </c>
      <c r="BE236" s="163">
        <f>IF(N236="základní",J236,0)</f>
        <v>0</v>
      </c>
      <c r="BF236" s="163">
        <f>IF(N236="snížená",J236,0)</f>
        <v>0</v>
      </c>
      <c r="BG236" s="163">
        <f>IF(N236="zákl. přenesená",J236,0)</f>
        <v>0</v>
      </c>
      <c r="BH236" s="163">
        <f>IF(N236="sníž. přenesená",J236,0)</f>
        <v>0</v>
      </c>
      <c r="BI236" s="163">
        <f>IF(N236="nulová",J236,0)</f>
        <v>0</v>
      </c>
      <c r="BJ236" s="17" t="s">
        <v>81</v>
      </c>
      <c r="BK236" s="163">
        <f>ROUND(I236*H236,2)</f>
        <v>0</v>
      </c>
      <c r="BL236" s="17" t="s">
        <v>139</v>
      </c>
      <c r="BM236" s="162" t="s">
        <v>315</v>
      </c>
    </row>
    <row r="237" spans="2:65" s="1" customFormat="1" ht="19.5">
      <c r="B237" s="32"/>
      <c r="D237" s="164" t="s">
        <v>141</v>
      </c>
      <c r="F237" s="165" t="s">
        <v>316</v>
      </c>
      <c r="I237" s="91"/>
      <c r="L237" s="32"/>
      <c r="M237" s="166"/>
      <c r="N237" s="55"/>
      <c r="O237" s="55"/>
      <c r="P237" s="55"/>
      <c r="Q237" s="55"/>
      <c r="R237" s="55"/>
      <c r="S237" s="55"/>
      <c r="T237" s="56"/>
      <c r="AT237" s="17" t="s">
        <v>141</v>
      </c>
      <c r="AU237" s="17" t="s">
        <v>83</v>
      </c>
    </row>
    <row r="238" spans="2:65" s="12" customFormat="1" ht="11.25">
      <c r="B238" s="167"/>
      <c r="D238" s="164" t="s">
        <v>143</v>
      </c>
      <c r="E238" s="168" t="s">
        <v>1</v>
      </c>
      <c r="F238" s="169" t="s">
        <v>243</v>
      </c>
      <c r="H238" s="170">
        <v>338</v>
      </c>
      <c r="I238" s="171"/>
      <c r="L238" s="167"/>
      <c r="M238" s="172"/>
      <c r="N238" s="173"/>
      <c r="O238" s="173"/>
      <c r="P238" s="173"/>
      <c r="Q238" s="173"/>
      <c r="R238" s="173"/>
      <c r="S238" s="173"/>
      <c r="T238" s="174"/>
      <c r="AT238" s="168" t="s">
        <v>143</v>
      </c>
      <c r="AU238" s="168" t="s">
        <v>83</v>
      </c>
      <c r="AV238" s="12" t="s">
        <v>83</v>
      </c>
      <c r="AW238" s="12" t="s">
        <v>30</v>
      </c>
      <c r="AX238" s="12" t="s">
        <v>73</v>
      </c>
      <c r="AY238" s="168" t="s">
        <v>132</v>
      </c>
    </row>
    <row r="239" spans="2:65" s="13" customFormat="1" ht="11.25">
      <c r="B239" s="175"/>
      <c r="D239" s="164" t="s">
        <v>143</v>
      </c>
      <c r="E239" s="176" t="s">
        <v>1</v>
      </c>
      <c r="F239" s="177" t="s">
        <v>155</v>
      </c>
      <c r="H239" s="178">
        <v>338</v>
      </c>
      <c r="I239" s="179"/>
      <c r="L239" s="175"/>
      <c r="M239" s="180"/>
      <c r="N239" s="181"/>
      <c r="O239" s="181"/>
      <c r="P239" s="181"/>
      <c r="Q239" s="181"/>
      <c r="R239" s="181"/>
      <c r="S239" s="181"/>
      <c r="T239" s="182"/>
      <c r="AT239" s="176" t="s">
        <v>143</v>
      </c>
      <c r="AU239" s="176" t="s">
        <v>83</v>
      </c>
      <c r="AV239" s="13" t="s">
        <v>139</v>
      </c>
      <c r="AW239" s="13" t="s">
        <v>30</v>
      </c>
      <c r="AX239" s="13" t="s">
        <v>81</v>
      </c>
      <c r="AY239" s="176" t="s">
        <v>132</v>
      </c>
    </row>
    <row r="240" spans="2:65" s="1" customFormat="1" ht="72" customHeight="1">
      <c r="B240" s="150"/>
      <c r="C240" s="151" t="s">
        <v>317</v>
      </c>
      <c r="D240" s="151" t="s">
        <v>134</v>
      </c>
      <c r="E240" s="152" t="s">
        <v>318</v>
      </c>
      <c r="F240" s="153" t="s">
        <v>319</v>
      </c>
      <c r="G240" s="154" t="s">
        <v>220</v>
      </c>
      <c r="H240" s="155">
        <v>66</v>
      </c>
      <c r="I240" s="156"/>
      <c r="J240" s="157">
        <f>ROUND(I240*H240,2)</f>
        <v>0</v>
      </c>
      <c r="K240" s="153" t="s">
        <v>138</v>
      </c>
      <c r="L240" s="32"/>
      <c r="M240" s="158" t="s">
        <v>1</v>
      </c>
      <c r="N240" s="159" t="s">
        <v>38</v>
      </c>
      <c r="O240" s="55"/>
      <c r="P240" s="160">
        <f>O240*H240</f>
        <v>0</v>
      </c>
      <c r="Q240" s="160">
        <v>0.10362</v>
      </c>
      <c r="R240" s="160">
        <f>Q240*H240</f>
        <v>6.8389199999999999</v>
      </c>
      <c r="S240" s="160">
        <v>0</v>
      </c>
      <c r="T240" s="161">
        <f>S240*H240</f>
        <v>0</v>
      </c>
      <c r="AR240" s="162" t="s">
        <v>139</v>
      </c>
      <c r="AT240" s="162" t="s">
        <v>134</v>
      </c>
      <c r="AU240" s="162" t="s">
        <v>83</v>
      </c>
      <c r="AY240" s="17" t="s">
        <v>132</v>
      </c>
      <c r="BE240" s="163">
        <f>IF(N240="základní",J240,0)</f>
        <v>0</v>
      </c>
      <c r="BF240" s="163">
        <f>IF(N240="snížená",J240,0)</f>
        <v>0</v>
      </c>
      <c r="BG240" s="163">
        <f>IF(N240="zákl. přenesená",J240,0)</f>
        <v>0</v>
      </c>
      <c r="BH240" s="163">
        <f>IF(N240="sníž. přenesená",J240,0)</f>
        <v>0</v>
      </c>
      <c r="BI240" s="163">
        <f>IF(N240="nulová",J240,0)</f>
        <v>0</v>
      </c>
      <c r="BJ240" s="17" t="s">
        <v>81</v>
      </c>
      <c r="BK240" s="163">
        <f>ROUND(I240*H240,2)</f>
        <v>0</v>
      </c>
      <c r="BL240" s="17" t="s">
        <v>139</v>
      </c>
      <c r="BM240" s="162" t="s">
        <v>320</v>
      </c>
    </row>
    <row r="241" spans="2:65" s="1" customFormat="1" ht="117">
      <c r="B241" s="32"/>
      <c r="D241" s="164" t="s">
        <v>141</v>
      </c>
      <c r="F241" s="165" t="s">
        <v>321</v>
      </c>
      <c r="I241" s="91"/>
      <c r="L241" s="32"/>
      <c r="M241" s="166"/>
      <c r="N241" s="55"/>
      <c r="O241" s="55"/>
      <c r="P241" s="55"/>
      <c r="Q241" s="55"/>
      <c r="R241" s="55"/>
      <c r="S241" s="55"/>
      <c r="T241" s="56"/>
      <c r="AT241" s="17" t="s">
        <v>141</v>
      </c>
      <c r="AU241" s="17" t="s">
        <v>83</v>
      </c>
    </row>
    <row r="242" spans="2:65" s="12" customFormat="1" ht="11.25">
      <c r="B242" s="167"/>
      <c r="D242" s="164" t="s">
        <v>143</v>
      </c>
      <c r="E242" s="168" t="s">
        <v>1</v>
      </c>
      <c r="F242" s="169" t="s">
        <v>283</v>
      </c>
      <c r="H242" s="170">
        <v>29</v>
      </c>
      <c r="I242" s="171"/>
      <c r="L242" s="167"/>
      <c r="M242" s="172"/>
      <c r="N242" s="173"/>
      <c r="O242" s="173"/>
      <c r="P242" s="173"/>
      <c r="Q242" s="173"/>
      <c r="R242" s="173"/>
      <c r="S242" s="173"/>
      <c r="T242" s="174"/>
      <c r="AT242" s="168" t="s">
        <v>143</v>
      </c>
      <c r="AU242" s="168" t="s">
        <v>83</v>
      </c>
      <c r="AV242" s="12" t="s">
        <v>83</v>
      </c>
      <c r="AW242" s="12" t="s">
        <v>30</v>
      </c>
      <c r="AX242" s="12" t="s">
        <v>73</v>
      </c>
      <c r="AY242" s="168" t="s">
        <v>132</v>
      </c>
    </row>
    <row r="243" spans="2:65" s="12" customFormat="1" ht="11.25">
      <c r="B243" s="167"/>
      <c r="D243" s="164" t="s">
        <v>143</v>
      </c>
      <c r="E243" s="168" t="s">
        <v>1</v>
      </c>
      <c r="F243" s="169" t="s">
        <v>322</v>
      </c>
      <c r="H243" s="170">
        <v>37</v>
      </c>
      <c r="I243" s="171"/>
      <c r="L243" s="167"/>
      <c r="M243" s="172"/>
      <c r="N243" s="173"/>
      <c r="O243" s="173"/>
      <c r="P243" s="173"/>
      <c r="Q243" s="173"/>
      <c r="R243" s="173"/>
      <c r="S243" s="173"/>
      <c r="T243" s="174"/>
      <c r="AT243" s="168" t="s">
        <v>143</v>
      </c>
      <c r="AU243" s="168" t="s">
        <v>83</v>
      </c>
      <c r="AV243" s="12" t="s">
        <v>83</v>
      </c>
      <c r="AW243" s="12" t="s">
        <v>30</v>
      </c>
      <c r="AX243" s="12" t="s">
        <v>73</v>
      </c>
      <c r="AY243" s="168" t="s">
        <v>132</v>
      </c>
    </row>
    <row r="244" spans="2:65" s="13" customFormat="1" ht="11.25">
      <c r="B244" s="175"/>
      <c r="D244" s="164" t="s">
        <v>143</v>
      </c>
      <c r="E244" s="176" t="s">
        <v>1</v>
      </c>
      <c r="F244" s="177" t="s">
        <v>155</v>
      </c>
      <c r="H244" s="178">
        <v>66</v>
      </c>
      <c r="I244" s="179"/>
      <c r="L244" s="175"/>
      <c r="M244" s="180"/>
      <c r="N244" s="181"/>
      <c r="O244" s="181"/>
      <c r="P244" s="181"/>
      <c r="Q244" s="181"/>
      <c r="R244" s="181"/>
      <c r="S244" s="181"/>
      <c r="T244" s="182"/>
      <c r="AT244" s="176" t="s">
        <v>143</v>
      </c>
      <c r="AU244" s="176" t="s">
        <v>83</v>
      </c>
      <c r="AV244" s="13" t="s">
        <v>139</v>
      </c>
      <c r="AW244" s="13" t="s">
        <v>30</v>
      </c>
      <c r="AX244" s="13" t="s">
        <v>81</v>
      </c>
      <c r="AY244" s="176" t="s">
        <v>132</v>
      </c>
    </row>
    <row r="245" spans="2:65" s="1" customFormat="1" ht="16.5" customHeight="1">
      <c r="B245" s="150"/>
      <c r="C245" s="184" t="s">
        <v>323</v>
      </c>
      <c r="D245" s="184" t="s">
        <v>200</v>
      </c>
      <c r="E245" s="185" t="s">
        <v>324</v>
      </c>
      <c r="F245" s="186" t="s">
        <v>325</v>
      </c>
      <c r="G245" s="187" t="s">
        <v>220</v>
      </c>
      <c r="H245" s="188">
        <v>56</v>
      </c>
      <c r="I245" s="189"/>
      <c r="J245" s="190">
        <f>ROUND(I245*H245,2)</f>
        <v>0</v>
      </c>
      <c r="K245" s="186" t="s">
        <v>1</v>
      </c>
      <c r="L245" s="191"/>
      <c r="M245" s="192" t="s">
        <v>1</v>
      </c>
      <c r="N245" s="193" t="s">
        <v>38</v>
      </c>
      <c r="O245" s="55"/>
      <c r="P245" s="160">
        <f>O245*H245</f>
        <v>0</v>
      </c>
      <c r="Q245" s="160">
        <v>0.17599999999999999</v>
      </c>
      <c r="R245" s="160">
        <f>Q245*H245</f>
        <v>9.8559999999999999</v>
      </c>
      <c r="S245" s="160">
        <v>0</v>
      </c>
      <c r="T245" s="161">
        <f>S245*H245</f>
        <v>0</v>
      </c>
      <c r="AR245" s="162" t="s">
        <v>183</v>
      </c>
      <c r="AT245" s="162" t="s">
        <v>200</v>
      </c>
      <c r="AU245" s="162" t="s">
        <v>83</v>
      </c>
      <c r="AY245" s="17" t="s">
        <v>132</v>
      </c>
      <c r="BE245" s="163">
        <f>IF(N245="základní",J245,0)</f>
        <v>0</v>
      </c>
      <c r="BF245" s="163">
        <f>IF(N245="snížená",J245,0)</f>
        <v>0</v>
      </c>
      <c r="BG245" s="163">
        <f>IF(N245="zákl. přenesená",J245,0)</f>
        <v>0</v>
      </c>
      <c r="BH245" s="163">
        <f>IF(N245="sníž. přenesená",J245,0)</f>
        <v>0</v>
      </c>
      <c r="BI245" s="163">
        <f>IF(N245="nulová",J245,0)</f>
        <v>0</v>
      </c>
      <c r="BJ245" s="17" t="s">
        <v>81</v>
      </c>
      <c r="BK245" s="163">
        <f>ROUND(I245*H245,2)</f>
        <v>0</v>
      </c>
      <c r="BL245" s="17" t="s">
        <v>139</v>
      </c>
      <c r="BM245" s="162" t="s">
        <v>326</v>
      </c>
    </row>
    <row r="246" spans="2:65" s="12" customFormat="1" ht="11.25">
      <c r="B246" s="167"/>
      <c r="D246" s="164" t="s">
        <v>143</v>
      </c>
      <c r="E246" s="168" t="s">
        <v>1</v>
      </c>
      <c r="F246" s="169" t="s">
        <v>283</v>
      </c>
      <c r="H246" s="170">
        <v>29</v>
      </c>
      <c r="I246" s="171"/>
      <c r="L246" s="167"/>
      <c r="M246" s="172"/>
      <c r="N246" s="173"/>
      <c r="O246" s="173"/>
      <c r="P246" s="173"/>
      <c r="Q246" s="173"/>
      <c r="R246" s="173"/>
      <c r="S246" s="173"/>
      <c r="T246" s="174"/>
      <c r="AT246" s="168" t="s">
        <v>143</v>
      </c>
      <c r="AU246" s="168" t="s">
        <v>83</v>
      </c>
      <c r="AV246" s="12" t="s">
        <v>83</v>
      </c>
      <c r="AW246" s="12" t="s">
        <v>30</v>
      </c>
      <c r="AX246" s="12" t="s">
        <v>73</v>
      </c>
      <c r="AY246" s="168" t="s">
        <v>132</v>
      </c>
    </row>
    <row r="247" spans="2:65" s="12" customFormat="1" ht="11.25">
      <c r="B247" s="167"/>
      <c r="D247" s="164" t="s">
        <v>143</v>
      </c>
      <c r="E247" s="168" t="s">
        <v>1</v>
      </c>
      <c r="F247" s="169" t="s">
        <v>245</v>
      </c>
      <c r="H247" s="170">
        <v>27</v>
      </c>
      <c r="I247" s="171"/>
      <c r="L247" s="167"/>
      <c r="M247" s="172"/>
      <c r="N247" s="173"/>
      <c r="O247" s="173"/>
      <c r="P247" s="173"/>
      <c r="Q247" s="173"/>
      <c r="R247" s="173"/>
      <c r="S247" s="173"/>
      <c r="T247" s="174"/>
      <c r="AT247" s="168" t="s">
        <v>143</v>
      </c>
      <c r="AU247" s="168" t="s">
        <v>83</v>
      </c>
      <c r="AV247" s="12" t="s">
        <v>83</v>
      </c>
      <c r="AW247" s="12" t="s">
        <v>30</v>
      </c>
      <c r="AX247" s="12" t="s">
        <v>73</v>
      </c>
      <c r="AY247" s="168" t="s">
        <v>132</v>
      </c>
    </row>
    <row r="248" spans="2:65" s="13" customFormat="1" ht="11.25">
      <c r="B248" s="175"/>
      <c r="D248" s="164" t="s">
        <v>143</v>
      </c>
      <c r="E248" s="176" t="s">
        <v>1</v>
      </c>
      <c r="F248" s="177" t="s">
        <v>155</v>
      </c>
      <c r="H248" s="178">
        <v>56</v>
      </c>
      <c r="I248" s="179"/>
      <c r="L248" s="175"/>
      <c r="M248" s="180"/>
      <c r="N248" s="181"/>
      <c r="O248" s="181"/>
      <c r="P248" s="181"/>
      <c r="Q248" s="181"/>
      <c r="R248" s="181"/>
      <c r="S248" s="181"/>
      <c r="T248" s="182"/>
      <c r="AT248" s="176" t="s">
        <v>143</v>
      </c>
      <c r="AU248" s="176" t="s">
        <v>83</v>
      </c>
      <c r="AV248" s="13" t="s">
        <v>139</v>
      </c>
      <c r="AW248" s="13" t="s">
        <v>30</v>
      </c>
      <c r="AX248" s="13" t="s">
        <v>81</v>
      </c>
      <c r="AY248" s="176" t="s">
        <v>132</v>
      </c>
    </row>
    <row r="249" spans="2:65" s="1" customFormat="1" ht="16.5" customHeight="1">
      <c r="B249" s="150"/>
      <c r="C249" s="184" t="s">
        <v>327</v>
      </c>
      <c r="D249" s="184" t="s">
        <v>200</v>
      </c>
      <c r="E249" s="185" t="s">
        <v>328</v>
      </c>
      <c r="F249" s="186" t="s">
        <v>329</v>
      </c>
      <c r="G249" s="187" t="s">
        <v>220</v>
      </c>
      <c r="H249" s="188">
        <v>10</v>
      </c>
      <c r="I249" s="189"/>
      <c r="J249" s="190">
        <f>ROUND(I249*H249,2)</f>
        <v>0</v>
      </c>
      <c r="K249" s="186" t="s">
        <v>1</v>
      </c>
      <c r="L249" s="191"/>
      <c r="M249" s="192" t="s">
        <v>1</v>
      </c>
      <c r="N249" s="193" t="s">
        <v>38</v>
      </c>
      <c r="O249" s="55"/>
      <c r="P249" s="160">
        <f>O249*H249</f>
        <v>0</v>
      </c>
      <c r="Q249" s="160">
        <v>0.13100000000000001</v>
      </c>
      <c r="R249" s="160">
        <f>Q249*H249</f>
        <v>1.31</v>
      </c>
      <c r="S249" s="160">
        <v>0</v>
      </c>
      <c r="T249" s="161">
        <f>S249*H249</f>
        <v>0</v>
      </c>
      <c r="AR249" s="162" t="s">
        <v>183</v>
      </c>
      <c r="AT249" s="162" t="s">
        <v>200</v>
      </c>
      <c r="AU249" s="162" t="s">
        <v>83</v>
      </c>
      <c r="AY249" s="17" t="s">
        <v>132</v>
      </c>
      <c r="BE249" s="163">
        <f>IF(N249="základní",J249,0)</f>
        <v>0</v>
      </c>
      <c r="BF249" s="163">
        <f>IF(N249="snížená",J249,0)</f>
        <v>0</v>
      </c>
      <c r="BG249" s="163">
        <f>IF(N249="zákl. přenesená",J249,0)</f>
        <v>0</v>
      </c>
      <c r="BH249" s="163">
        <f>IF(N249="sníž. přenesená",J249,0)</f>
        <v>0</v>
      </c>
      <c r="BI249" s="163">
        <f>IF(N249="nulová",J249,0)</f>
        <v>0</v>
      </c>
      <c r="BJ249" s="17" t="s">
        <v>81</v>
      </c>
      <c r="BK249" s="163">
        <f>ROUND(I249*H249,2)</f>
        <v>0</v>
      </c>
      <c r="BL249" s="17" t="s">
        <v>139</v>
      </c>
      <c r="BM249" s="162" t="s">
        <v>330</v>
      </c>
    </row>
    <row r="250" spans="2:65" s="12" customFormat="1" ht="11.25">
      <c r="B250" s="167"/>
      <c r="D250" s="164" t="s">
        <v>143</v>
      </c>
      <c r="E250" s="168" t="s">
        <v>1</v>
      </c>
      <c r="F250" s="169" t="s">
        <v>246</v>
      </c>
      <c r="H250" s="170">
        <v>10</v>
      </c>
      <c r="I250" s="171"/>
      <c r="L250" s="167"/>
      <c r="M250" s="172"/>
      <c r="N250" s="173"/>
      <c r="O250" s="173"/>
      <c r="P250" s="173"/>
      <c r="Q250" s="173"/>
      <c r="R250" s="173"/>
      <c r="S250" s="173"/>
      <c r="T250" s="174"/>
      <c r="AT250" s="168" t="s">
        <v>143</v>
      </c>
      <c r="AU250" s="168" t="s">
        <v>83</v>
      </c>
      <c r="AV250" s="12" t="s">
        <v>83</v>
      </c>
      <c r="AW250" s="12" t="s">
        <v>30</v>
      </c>
      <c r="AX250" s="12" t="s">
        <v>73</v>
      </c>
      <c r="AY250" s="168" t="s">
        <v>132</v>
      </c>
    </row>
    <row r="251" spans="2:65" s="13" customFormat="1" ht="11.25">
      <c r="B251" s="175"/>
      <c r="D251" s="164" t="s">
        <v>143</v>
      </c>
      <c r="E251" s="176" t="s">
        <v>1</v>
      </c>
      <c r="F251" s="177" t="s">
        <v>155</v>
      </c>
      <c r="H251" s="178">
        <v>10</v>
      </c>
      <c r="I251" s="179"/>
      <c r="L251" s="175"/>
      <c r="M251" s="180"/>
      <c r="N251" s="181"/>
      <c r="O251" s="181"/>
      <c r="P251" s="181"/>
      <c r="Q251" s="181"/>
      <c r="R251" s="181"/>
      <c r="S251" s="181"/>
      <c r="T251" s="182"/>
      <c r="AT251" s="176" t="s">
        <v>143</v>
      </c>
      <c r="AU251" s="176" t="s">
        <v>83</v>
      </c>
      <c r="AV251" s="13" t="s">
        <v>139</v>
      </c>
      <c r="AW251" s="13" t="s">
        <v>30</v>
      </c>
      <c r="AX251" s="13" t="s">
        <v>81</v>
      </c>
      <c r="AY251" s="176" t="s">
        <v>132</v>
      </c>
    </row>
    <row r="252" spans="2:65" s="11" customFormat="1" ht="22.9" customHeight="1">
      <c r="B252" s="137"/>
      <c r="D252" s="138" t="s">
        <v>72</v>
      </c>
      <c r="E252" s="148" t="s">
        <v>188</v>
      </c>
      <c r="F252" s="148" t="s">
        <v>331</v>
      </c>
      <c r="I252" s="140"/>
      <c r="J252" s="149">
        <f>BK252</f>
        <v>0</v>
      </c>
      <c r="L252" s="137"/>
      <c r="M252" s="142"/>
      <c r="N252" s="143"/>
      <c r="O252" s="143"/>
      <c r="P252" s="144">
        <f>SUM(P253:P292)</f>
        <v>0</v>
      </c>
      <c r="Q252" s="143"/>
      <c r="R252" s="144">
        <f>SUM(R253:R292)</f>
        <v>56.014339999999997</v>
      </c>
      <c r="S252" s="143"/>
      <c r="T252" s="145">
        <f>SUM(T253:T292)</f>
        <v>0</v>
      </c>
      <c r="AR252" s="138" t="s">
        <v>81</v>
      </c>
      <c r="AT252" s="146" t="s">
        <v>72</v>
      </c>
      <c r="AU252" s="146" t="s">
        <v>81</v>
      </c>
      <c r="AY252" s="138" t="s">
        <v>132</v>
      </c>
      <c r="BK252" s="147">
        <f>SUM(BK253:BK292)</f>
        <v>0</v>
      </c>
    </row>
    <row r="253" spans="2:65" s="1" customFormat="1" ht="24" customHeight="1">
      <c r="B253" s="150"/>
      <c r="C253" s="151" t="s">
        <v>332</v>
      </c>
      <c r="D253" s="151" t="s">
        <v>134</v>
      </c>
      <c r="E253" s="152" t="s">
        <v>333</v>
      </c>
      <c r="F253" s="153" t="s">
        <v>334</v>
      </c>
      <c r="G253" s="154" t="s">
        <v>335</v>
      </c>
      <c r="H253" s="155">
        <v>2</v>
      </c>
      <c r="I253" s="156"/>
      <c r="J253" s="157">
        <f>ROUND(I253*H253,2)</f>
        <v>0</v>
      </c>
      <c r="K253" s="153" t="s">
        <v>138</v>
      </c>
      <c r="L253" s="32"/>
      <c r="M253" s="158" t="s">
        <v>1</v>
      </c>
      <c r="N253" s="159" t="s">
        <v>38</v>
      </c>
      <c r="O253" s="55"/>
      <c r="P253" s="160">
        <f>O253*H253</f>
        <v>0</v>
      </c>
      <c r="Q253" s="160">
        <v>6.9999999999999999E-4</v>
      </c>
      <c r="R253" s="160">
        <f>Q253*H253</f>
        <v>1.4E-3</v>
      </c>
      <c r="S253" s="160">
        <v>0</v>
      </c>
      <c r="T253" s="161">
        <f>S253*H253</f>
        <v>0</v>
      </c>
      <c r="AR253" s="162" t="s">
        <v>139</v>
      </c>
      <c r="AT253" s="162" t="s">
        <v>134</v>
      </c>
      <c r="AU253" s="162" t="s">
        <v>83</v>
      </c>
      <c r="AY253" s="17" t="s">
        <v>132</v>
      </c>
      <c r="BE253" s="163">
        <f>IF(N253="základní",J253,0)</f>
        <v>0</v>
      </c>
      <c r="BF253" s="163">
        <f>IF(N253="snížená",J253,0)</f>
        <v>0</v>
      </c>
      <c r="BG253" s="163">
        <f>IF(N253="zákl. přenesená",J253,0)</f>
        <v>0</v>
      </c>
      <c r="BH253" s="163">
        <f>IF(N253="sníž. přenesená",J253,0)</f>
        <v>0</v>
      </c>
      <c r="BI253" s="163">
        <f>IF(N253="nulová",J253,0)</f>
        <v>0</v>
      </c>
      <c r="BJ253" s="17" t="s">
        <v>81</v>
      </c>
      <c r="BK253" s="163">
        <f>ROUND(I253*H253,2)</f>
        <v>0</v>
      </c>
      <c r="BL253" s="17" t="s">
        <v>139</v>
      </c>
      <c r="BM253" s="162" t="s">
        <v>336</v>
      </c>
    </row>
    <row r="254" spans="2:65" s="1" customFormat="1" ht="146.25">
      <c r="B254" s="32"/>
      <c r="D254" s="164" t="s">
        <v>141</v>
      </c>
      <c r="F254" s="165" t="s">
        <v>337</v>
      </c>
      <c r="I254" s="91"/>
      <c r="L254" s="32"/>
      <c r="M254" s="166"/>
      <c r="N254" s="55"/>
      <c r="O254" s="55"/>
      <c r="P254" s="55"/>
      <c r="Q254" s="55"/>
      <c r="R254" s="55"/>
      <c r="S254" s="55"/>
      <c r="T254" s="56"/>
      <c r="AT254" s="17" t="s">
        <v>141</v>
      </c>
      <c r="AU254" s="17" t="s">
        <v>83</v>
      </c>
    </row>
    <row r="255" spans="2:65" s="12" customFormat="1" ht="11.25">
      <c r="B255" s="167"/>
      <c r="D255" s="164" t="s">
        <v>143</v>
      </c>
      <c r="E255" s="168" t="s">
        <v>1</v>
      </c>
      <c r="F255" s="169" t="s">
        <v>338</v>
      </c>
      <c r="H255" s="170">
        <v>1</v>
      </c>
      <c r="I255" s="171"/>
      <c r="L255" s="167"/>
      <c r="M255" s="172"/>
      <c r="N255" s="173"/>
      <c r="O255" s="173"/>
      <c r="P255" s="173"/>
      <c r="Q255" s="173"/>
      <c r="R255" s="173"/>
      <c r="S255" s="173"/>
      <c r="T255" s="174"/>
      <c r="AT255" s="168" t="s">
        <v>143</v>
      </c>
      <c r="AU255" s="168" t="s">
        <v>83</v>
      </c>
      <c r="AV255" s="12" t="s">
        <v>83</v>
      </c>
      <c r="AW255" s="12" t="s">
        <v>30</v>
      </c>
      <c r="AX255" s="12" t="s">
        <v>73</v>
      </c>
      <c r="AY255" s="168" t="s">
        <v>132</v>
      </c>
    </row>
    <row r="256" spans="2:65" s="12" customFormat="1" ht="11.25">
      <c r="B256" s="167"/>
      <c r="D256" s="164" t="s">
        <v>143</v>
      </c>
      <c r="E256" s="168" t="s">
        <v>1</v>
      </c>
      <c r="F256" s="169" t="s">
        <v>339</v>
      </c>
      <c r="H256" s="170">
        <v>1</v>
      </c>
      <c r="I256" s="171"/>
      <c r="L256" s="167"/>
      <c r="M256" s="172"/>
      <c r="N256" s="173"/>
      <c r="O256" s="173"/>
      <c r="P256" s="173"/>
      <c r="Q256" s="173"/>
      <c r="R256" s="173"/>
      <c r="S256" s="173"/>
      <c r="T256" s="174"/>
      <c r="AT256" s="168" t="s">
        <v>143</v>
      </c>
      <c r="AU256" s="168" t="s">
        <v>83</v>
      </c>
      <c r="AV256" s="12" t="s">
        <v>83</v>
      </c>
      <c r="AW256" s="12" t="s">
        <v>30</v>
      </c>
      <c r="AX256" s="12" t="s">
        <v>73</v>
      </c>
      <c r="AY256" s="168" t="s">
        <v>132</v>
      </c>
    </row>
    <row r="257" spans="2:65" s="13" customFormat="1" ht="11.25">
      <c r="B257" s="175"/>
      <c r="D257" s="164" t="s">
        <v>143</v>
      </c>
      <c r="E257" s="176" t="s">
        <v>1</v>
      </c>
      <c r="F257" s="177" t="s">
        <v>155</v>
      </c>
      <c r="H257" s="178">
        <v>2</v>
      </c>
      <c r="I257" s="179"/>
      <c r="L257" s="175"/>
      <c r="M257" s="180"/>
      <c r="N257" s="181"/>
      <c r="O257" s="181"/>
      <c r="P257" s="181"/>
      <c r="Q257" s="181"/>
      <c r="R257" s="181"/>
      <c r="S257" s="181"/>
      <c r="T257" s="182"/>
      <c r="AT257" s="176" t="s">
        <v>143</v>
      </c>
      <c r="AU257" s="176" t="s">
        <v>83</v>
      </c>
      <c r="AV257" s="13" t="s">
        <v>139</v>
      </c>
      <c r="AW257" s="13" t="s">
        <v>30</v>
      </c>
      <c r="AX257" s="13" t="s">
        <v>81</v>
      </c>
      <c r="AY257" s="176" t="s">
        <v>132</v>
      </c>
    </row>
    <row r="258" spans="2:65" s="1" customFormat="1" ht="16.5" customHeight="1">
      <c r="B258" s="150"/>
      <c r="C258" s="184" t="s">
        <v>340</v>
      </c>
      <c r="D258" s="184" t="s">
        <v>200</v>
      </c>
      <c r="E258" s="185" t="s">
        <v>341</v>
      </c>
      <c r="F258" s="186" t="s">
        <v>342</v>
      </c>
      <c r="G258" s="187" t="s">
        <v>343</v>
      </c>
      <c r="H258" s="188">
        <v>2</v>
      </c>
      <c r="I258" s="189"/>
      <c r="J258" s="190">
        <f>ROUND(I258*H258,2)</f>
        <v>0</v>
      </c>
      <c r="K258" s="186" t="s">
        <v>1</v>
      </c>
      <c r="L258" s="191"/>
      <c r="M258" s="192" t="s">
        <v>1</v>
      </c>
      <c r="N258" s="193" t="s">
        <v>38</v>
      </c>
      <c r="O258" s="55"/>
      <c r="P258" s="160">
        <f>O258*H258</f>
        <v>0</v>
      </c>
      <c r="Q258" s="160">
        <v>0</v>
      </c>
      <c r="R258" s="160">
        <f>Q258*H258</f>
        <v>0</v>
      </c>
      <c r="S258" s="160">
        <v>0</v>
      </c>
      <c r="T258" s="161">
        <f>S258*H258</f>
        <v>0</v>
      </c>
      <c r="AR258" s="162" t="s">
        <v>183</v>
      </c>
      <c r="AT258" s="162" t="s">
        <v>200</v>
      </c>
      <c r="AU258" s="162" t="s">
        <v>83</v>
      </c>
      <c r="AY258" s="17" t="s">
        <v>132</v>
      </c>
      <c r="BE258" s="163">
        <f>IF(N258="základní",J258,0)</f>
        <v>0</v>
      </c>
      <c r="BF258" s="163">
        <f>IF(N258="snížená",J258,0)</f>
        <v>0</v>
      </c>
      <c r="BG258" s="163">
        <f>IF(N258="zákl. přenesená",J258,0)</f>
        <v>0</v>
      </c>
      <c r="BH258" s="163">
        <f>IF(N258="sníž. přenesená",J258,0)</f>
        <v>0</v>
      </c>
      <c r="BI258" s="163">
        <f>IF(N258="nulová",J258,0)</f>
        <v>0</v>
      </c>
      <c r="BJ258" s="17" t="s">
        <v>81</v>
      </c>
      <c r="BK258" s="163">
        <f>ROUND(I258*H258,2)</f>
        <v>0</v>
      </c>
      <c r="BL258" s="17" t="s">
        <v>139</v>
      </c>
      <c r="BM258" s="162" t="s">
        <v>344</v>
      </c>
    </row>
    <row r="259" spans="2:65" s="12" customFormat="1" ht="11.25">
      <c r="B259" s="167"/>
      <c r="D259" s="164" t="s">
        <v>143</v>
      </c>
      <c r="E259" s="168" t="s">
        <v>1</v>
      </c>
      <c r="F259" s="169" t="s">
        <v>338</v>
      </c>
      <c r="H259" s="170">
        <v>1</v>
      </c>
      <c r="I259" s="171"/>
      <c r="L259" s="167"/>
      <c r="M259" s="172"/>
      <c r="N259" s="173"/>
      <c r="O259" s="173"/>
      <c r="P259" s="173"/>
      <c r="Q259" s="173"/>
      <c r="R259" s="173"/>
      <c r="S259" s="173"/>
      <c r="T259" s="174"/>
      <c r="AT259" s="168" t="s">
        <v>143</v>
      </c>
      <c r="AU259" s="168" t="s">
        <v>83</v>
      </c>
      <c r="AV259" s="12" t="s">
        <v>83</v>
      </c>
      <c r="AW259" s="12" t="s">
        <v>30</v>
      </c>
      <c r="AX259" s="12" t="s">
        <v>73</v>
      </c>
      <c r="AY259" s="168" t="s">
        <v>132</v>
      </c>
    </row>
    <row r="260" spans="2:65" s="12" customFormat="1" ht="11.25">
      <c r="B260" s="167"/>
      <c r="D260" s="164" t="s">
        <v>143</v>
      </c>
      <c r="E260" s="168" t="s">
        <v>1</v>
      </c>
      <c r="F260" s="169" t="s">
        <v>339</v>
      </c>
      <c r="H260" s="170">
        <v>1</v>
      </c>
      <c r="I260" s="171"/>
      <c r="L260" s="167"/>
      <c r="M260" s="172"/>
      <c r="N260" s="173"/>
      <c r="O260" s="173"/>
      <c r="P260" s="173"/>
      <c r="Q260" s="173"/>
      <c r="R260" s="173"/>
      <c r="S260" s="173"/>
      <c r="T260" s="174"/>
      <c r="AT260" s="168" t="s">
        <v>143</v>
      </c>
      <c r="AU260" s="168" t="s">
        <v>83</v>
      </c>
      <c r="AV260" s="12" t="s">
        <v>83</v>
      </c>
      <c r="AW260" s="12" t="s">
        <v>30</v>
      </c>
      <c r="AX260" s="12" t="s">
        <v>73</v>
      </c>
      <c r="AY260" s="168" t="s">
        <v>132</v>
      </c>
    </row>
    <row r="261" spans="2:65" s="13" customFormat="1" ht="11.25">
      <c r="B261" s="175"/>
      <c r="D261" s="164" t="s">
        <v>143</v>
      </c>
      <c r="E261" s="176" t="s">
        <v>1</v>
      </c>
      <c r="F261" s="177" t="s">
        <v>155</v>
      </c>
      <c r="H261" s="178">
        <v>2</v>
      </c>
      <c r="I261" s="179"/>
      <c r="L261" s="175"/>
      <c r="M261" s="180"/>
      <c r="N261" s="181"/>
      <c r="O261" s="181"/>
      <c r="P261" s="181"/>
      <c r="Q261" s="181"/>
      <c r="R261" s="181"/>
      <c r="S261" s="181"/>
      <c r="T261" s="182"/>
      <c r="AT261" s="176" t="s">
        <v>143</v>
      </c>
      <c r="AU261" s="176" t="s">
        <v>83</v>
      </c>
      <c r="AV261" s="13" t="s">
        <v>139</v>
      </c>
      <c r="AW261" s="13" t="s">
        <v>30</v>
      </c>
      <c r="AX261" s="13" t="s">
        <v>81</v>
      </c>
      <c r="AY261" s="176" t="s">
        <v>132</v>
      </c>
    </row>
    <row r="262" spans="2:65" s="1" customFormat="1" ht="24" customHeight="1">
      <c r="B262" s="150"/>
      <c r="C262" s="151" t="s">
        <v>345</v>
      </c>
      <c r="D262" s="151" t="s">
        <v>134</v>
      </c>
      <c r="E262" s="152" t="s">
        <v>346</v>
      </c>
      <c r="F262" s="153" t="s">
        <v>347</v>
      </c>
      <c r="G262" s="154" t="s">
        <v>335</v>
      </c>
      <c r="H262" s="155">
        <v>2</v>
      </c>
      <c r="I262" s="156"/>
      <c r="J262" s="157">
        <f>ROUND(I262*H262,2)</f>
        <v>0</v>
      </c>
      <c r="K262" s="153" t="s">
        <v>138</v>
      </c>
      <c r="L262" s="32"/>
      <c r="M262" s="158" t="s">
        <v>1</v>
      </c>
      <c r="N262" s="159" t="s">
        <v>38</v>
      </c>
      <c r="O262" s="55"/>
      <c r="P262" s="160">
        <f>O262*H262</f>
        <v>0</v>
      </c>
      <c r="Q262" s="160">
        <v>0.11241</v>
      </c>
      <c r="R262" s="160">
        <f>Q262*H262</f>
        <v>0.22481999999999999</v>
      </c>
      <c r="S262" s="160">
        <v>0</v>
      </c>
      <c r="T262" s="161">
        <f>S262*H262</f>
        <v>0</v>
      </c>
      <c r="AR262" s="162" t="s">
        <v>139</v>
      </c>
      <c r="AT262" s="162" t="s">
        <v>134</v>
      </c>
      <c r="AU262" s="162" t="s">
        <v>83</v>
      </c>
      <c r="AY262" s="17" t="s">
        <v>132</v>
      </c>
      <c r="BE262" s="163">
        <f>IF(N262="základní",J262,0)</f>
        <v>0</v>
      </c>
      <c r="BF262" s="163">
        <f>IF(N262="snížená",J262,0)</f>
        <v>0</v>
      </c>
      <c r="BG262" s="163">
        <f>IF(N262="zákl. přenesená",J262,0)</f>
        <v>0</v>
      </c>
      <c r="BH262" s="163">
        <f>IF(N262="sníž. přenesená",J262,0)</f>
        <v>0</v>
      </c>
      <c r="BI262" s="163">
        <f>IF(N262="nulová",J262,0)</f>
        <v>0</v>
      </c>
      <c r="BJ262" s="17" t="s">
        <v>81</v>
      </c>
      <c r="BK262" s="163">
        <f>ROUND(I262*H262,2)</f>
        <v>0</v>
      </c>
      <c r="BL262" s="17" t="s">
        <v>139</v>
      </c>
      <c r="BM262" s="162" t="s">
        <v>348</v>
      </c>
    </row>
    <row r="263" spans="2:65" s="1" customFormat="1" ht="87.75">
      <c r="B263" s="32"/>
      <c r="D263" s="164" t="s">
        <v>141</v>
      </c>
      <c r="F263" s="165" t="s">
        <v>349</v>
      </c>
      <c r="I263" s="91"/>
      <c r="L263" s="32"/>
      <c r="M263" s="166"/>
      <c r="N263" s="55"/>
      <c r="O263" s="55"/>
      <c r="P263" s="55"/>
      <c r="Q263" s="55"/>
      <c r="R263" s="55"/>
      <c r="S263" s="55"/>
      <c r="T263" s="56"/>
      <c r="AT263" s="17" t="s">
        <v>141</v>
      </c>
      <c r="AU263" s="17" t="s">
        <v>83</v>
      </c>
    </row>
    <row r="264" spans="2:65" s="12" customFormat="1" ht="11.25">
      <c r="B264" s="167"/>
      <c r="D264" s="164" t="s">
        <v>143</v>
      </c>
      <c r="E264" s="168" t="s">
        <v>1</v>
      </c>
      <c r="F264" s="169" t="s">
        <v>83</v>
      </c>
      <c r="H264" s="170">
        <v>2</v>
      </c>
      <c r="I264" s="171"/>
      <c r="L264" s="167"/>
      <c r="M264" s="172"/>
      <c r="N264" s="173"/>
      <c r="O264" s="173"/>
      <c r="P264" s="173"/>
      <c r="Q264" s="173"/>
      <c r="R264" s="173"/>
      <c r="S264" s="173"/>
      <c r="T264" s="174"/>
      <c r="AT264" s="168" t="s">
        <v>143</v>
      </c>
      <c r="AU264" s="168" t="s">
        <v>83</v>
      </c>
      <c r="AV264" s="12" t="s">
        <v>83</v>
      </c>
      <c r="AW264" s="12" t="s">
        <v>30</v>
      </c>
      <c r="AX264" s="12" t="s">
        <v>81</v>
      </c>
      <c r="AY264" s="168" t="s">
        <v>132</v>
      </c>
    </row>
    <row r="265" spans="2:65" s="1" customFormat="1" ht="16.5" customHeight="1">
      <c r="B265" s="150"/>
      <c r="C265" s="184" t="s">
        <v>350</v>
      </c>
      <c r="D265" s="184" t="s">
        <v>200</v>
      </c>
      <c r="E265" s="185" t="s">
        <v>351</v>
      </c>
      <c r="F265" s="186" t="s">
        <v>352</v>
      </c>
      <c r="G265" s="187" t="s">
        <v>335</v>
      </c>
      <c r="H265" s="188">
        <v>2</v>
      </c>
      <c r="I265" s="189"/>
      <c r="J265" s="190">
        <f>ROUND(I265*H265,2)</f>
        <v>0</v>
      </c>
      <c r="K265" s="186" t="s">
        <v>138</v>
      </c>
      <c r="L265" s="191"/>
      <c r="M265" s="192" t="s">
        <v>1</v>
      </c>
      <c r="N265" s="193" t="s">
        <v>38</v>
      </c>
      <c r="O265" s="55"/>
      <c r="P265" s="160">
        <f>O265*H265</f>
        <v>0</v>
      </c>
      <c r="Q265" s="160">
        <v>3.0000000000000001E-3</v>
      </c>
      <c r="R265" s="160">
        <f>Q265*H265</f>
        <v>6.0000000000000001E-3</v>
      </c>
      <c r="S265" s="160">
        <v>0</v>
      </c>
      <c r="T265" s="161">
        <f>S265*H265</f>
        <v>0</v>
      </c>
      <c r="AR265" s="162" t="s">
        <v>183</v>
      </c>
      <c r="AT265" s="162" t="s">
        <v>200</v>
      </c>
      <c r="AU265" s="162" t="s">
        <v>83</v>
      </c>
      <c r="AY265" s="17" t="s">
        <v>132</v>
      </c>
      <c r="BE265" s="163">
        <f>IF(N265="základní",J265,0)</f>
        <v>0</v>
      </c>
      <c r="BF265" s="163">
        <f>IF(N265="snížená",J265,0)</f>
        <v>0</v>
      </c>
      <c r="BG265" s="163">
        <f>IF(N265="zákl. přenesená",J265,0)</f>
        <v>0</v>
      </c>
      <c r="BH265" s="163">
        <f>IF(N265="sníž. přenesená",J265,0)</f>
        <v>0</v>
      </c>
      <c r="BI265" s="163">
        <f>IF(N265="nulová",J265,0)</f>
        <v>0</v>
      </c>
      <c r="BJ265" s="17" t="s">
        <v>81</v>
      </c>
      <c r="BK265" s="163">
        <f>ROUND(I265*H265,2)</f>
        <v>0</v>
      </c>
      <c r="BL265" s="17" t="s">
        <v>139</v>
      </c>
      <c r="BM265" s="162" t="s">
        <v>353</v>
      </c>
    </row>
    <row r="266" spans="2:65" s="12" customFormat="1" ht="11.25">
      <c r="B266" s="167"/>
      <c r="D266" s="164" t="s">
        <v>143</v>
      </c>
      <c r="E266" s="168" t="s">
        <v>1</v>
      </c>
      <c r="F266" s="169" t="s">
        <v>83</v>
      </c>
      <c r="H266" s="170">
        <v>2</v>
      </c>
      <c r="I266" s="171"/>
      <c r="L266" s="167"/>
      <c r="M266" s="172"/>
      <c r="N266" s="173"/>
      <c r="O266" s="173"/>
      <c r="P266" s="173"/>
      <c r="Q266" s="173"/>
      <c r="R266" s="173"/>
      <c r="S266" s="173"/>
      <c r="T266" s="174"/>
      <c r="AT266" s="168" t="s">
        <v>143</v>
      </c>
      <c r="AU266" s="168" t="s">
        <v>83</v>
      </c>
      <c r="AV266" s="12" t="s">
        <v>83</v>
      </c>
      <c r="AW266" s="12" t="s">
        <v>30</v>
      </c>
      <c r="AX266" s="12" t="s">
        <v>81</v>
      </c>
      <c r="AY266" s="168" t="s">
        <v>132</v>
      </c>
    </row>
    <row r="267" spans="2:65" s="1" customFormat="1" ht="16.5" customHeight="1">
      <c r="B267" s="150"/>
      <c r="C267" s="184" t="s">
        <v>354</v>
      </c>
      <c r="D267" s="184" t="s">
        <v>200</v>
      </c>
      <c r="E267" s="185" t="s">
        <v>355</v>
      </c>
      <c r="F267" s="186" t="s">
        <v>356</v>
      </c>
      <c r="G267" s="187" t="s">
        <v>335</v>
      </c>
      <c r="H267" s="188">
        <v>2</v>
      </c>
      <c r="I267" s="189"/>
      <c r="J267" s="190">
        <f>ROUND(I267*H267,2)</f>
        <v>0</v>
      </c>
      <c r="K267" s="186" t="s">
        <v>138</v>
      </c>
      <c r="L267" s="191"/>
      <c r="M267" s="192" t="s">
        <v>1</v>
      </c>
      <c r="N267" s="193" t="s">
        <v>38</v>
      </c>
      <c r="O267" s="55"/>
      <c r="P267" s="160">
        <f>O267*H267</f>
        <v>0</v>
      </c>
      <c r="Q267" s="160">
        <v>1E-4</v>
      </c>
      <c r="R267" s="160">
        <f>Q267*H267</f>
        <v>2.0000000000000001E-4</v>
      </c>
      <c r="S267" s="160">
        <v>0</v>
      </c>
      <c r="T267" s="161">
        <f>S267*H267</f>
        <v>0</v>
      </c>
      <c r="AR267" s="162" t="s">
        <v>183</v>
      </c>
      <c r="AT267" s="162" t="s">
        <v>200</v>
      </c>
      <c r="AU267" s="162" t="s">
        <v>83</v>
      </c>
      <c r="AY267" s="17" t="s">
        <v>132</v>
      </c>
      <c r="BE267" s="163">
        <f>IF(N267="základní",J267,0)</f>
        <v>0</v>
      </c>
      <c r="BF267" s="163">
        <f>IF(N267="snížená",J267,0)</f>
        <v>0</v>
      </c>
      <c r="BG267" s="163">
        <f>IF(N267="zákl. přenesená",J267,0)</f>
        <v>0</v>
      </c>
      <c r="BH267" s="163">
        <f>IF(N267="sníž. přenesená",J267,0)</f>
        <v>0</v>
      </c>
      <c r="BI267" s="163">
        <f>IF(N267="nulová",J267,0)</f>
        <v>0</v>
      </c>
      <c r="BJ267" s="17" t="s">
        <v>81</v>
      </c>
      <c r="BK267" s="163">
        <f>ROUND(I267*H267,2)</f>
        <v>0</v>
      </c>
      <c r="BL267" s="17" t="s">
        <v>139</v>
      </c>
      <c r="BM267" s="162" t="s">
        <v>357</v>
      </c>
    </row>
    <row r="268" spans="2:65" s="12" customFormat="1" ht="11.25">
      <c r="B268" s="167"/>
      <c r="D268" s="164" t="s">
        <v>143</v>
      </c>
      <c r="E268" s="168" t="s">
        <v>1</v>
      </c>
      <c r="F268" s="169" t="s">
        <v>83</v>
      </c>
      <c r="H268" s="170">
        <v>2</v>
      </c>
      <c r="I268" s="171"/>
      <c r="L268" s="167"/>
      <c r="M268" s="172"/>
      <c r="N268" s="173"/>
      <c r="O268" s="173"/>
      <c r="P268" s="173"/>
      <c r="Q268" s="173"/>
      <c r="R268" s="173"/>
      <c r="S268" s="173"/>
      <c r="T268" s="174"/>
      <c r="AT268" s="168" t="s">
        <v>143</v>
      </c>
      <c r="AU268" s="168" t="s">
        <v>83</v>
      </c>
      <c r="AV268" s="12" t="s">
        <v>83</v>
      </c>
      <c r="AW268" s="12" t="s">
        <v>30</v>
      </c>
      <c r="AX268" s="12" t="s">
        <v>81</v>
      </c>
      <c r="AY268" s="168" t="s">
        <v>132</v>
      </c>
    </row>
    <row r="269" spans="2:65" s="1" customFormat="1" ht="16.5" customHeight="1">
      <c r="B269" s="150"/>
      <c r="C269" s="184" t="s">
        <v>358</v>
      </c>
      <c r="D269" s="184" t="s">
        <v>200</v>
      </c>
      <c r="E269" s="185" t="s">
        <v>359</v>
      </c>
      <c r="F269" s="186" t="s">
        <v>360</v>
      </c>
      <c r="G269" s="187" t="s">
        <v>335</v>
      </c>
      <c r="H269" s="188">
        <v>2</v>
      </c>
      <c r="I269" s="189"/>
      <c r="J269" s="190">
        <f>ROUND(I269*H269,2)</f>
        <v>0</v>
      </c>
      <c r="K269" s="186" t="s">
        <v>138</v>
      </c>
      <c r="L269" s="191"/>
      <c r="M269" s="192" t="s">
        <v>1</v>
      </c>
      <c r="N269" s="193" t="s">
        <v>38</v>
      </c>
      <c r="O269" s="55"/>
      <c r="P269" s="160">
        <f>O269*H269</f>
        <v>0</v>
      </c>
      <c r="Q269" s="160">
        <v>3.5E-4</v>
      </c>
      <c r="R269" s="160">
        <f>Q269*H269</f>
        <v>6.9999999999999999E-4</v>
      </c>
      <c r="S269" s="160">
        <v>0</v>
      </c>
      <c r="T269" s="161">
        <f>S269*H269</f>
        <v>0</v>
      </c>
      <c r="AR269" s="162" t="s">
        <v>183</v>
      </c>
      <c r="AT269" s="162" t="s">
        <v>200</v>
      </c>
      <c r="AU269" s="162" t="s">
        <v>83</v>
      </c>
      <c r="AY269" s="17" t="s">
        <v>132</v>
      </c>
      <c r="BE269" s="163">
        <f>IF(N269="základní",J269,0)</f>
        <v>0</v>
      </c>
      <c r="BF269" s="163">
        <f>IF(N269="snížená",J269,0)</f>
        <v>0</v>
      </c>
      <c r="BG269" s="163">
        <f>IF(N269="zákl. přenesená",J269,0)</f>
        <v>0</v>
      </c>
      <c r="BH269" s="163">
        <f>IF(N269="sníž. přenesená",J269,0)</f>
        <v>0</v>
      </c>
      <c r="BI269" s="163">
        <f>IF(N269="nulová",J269,0)</f>
        <v>0</v>
      </c>
      <c r="BJ269" s="17" t="s">
        <v>81</v>
      </c>
      <c r="BK269" s="163">
        <f>ROUND(I269*H269,2)</f>
        <v>0</v>
      </c>
      <c r="BL269" s="17" t="s">
        <v>139</v>
      </c>
      <c r="BM269" s="162" t="s">
        <v>361</v>
      </c>
    </row>
    <row r="270" spans="2:65" s="12" customFormat="1" ht="11.25">
      <c r="B270" s="167"/>
      <c r="D270" s="164" t="s">
        <v>143</v>
      </c>
      <c r="E270" s="168" t="s">
        <v>1</v>
      </c>
      <c r="F270" s="169" t="s">
        <v>83</v>
      </c>
      <c r="H270" s="170">
        <v>2</v>
      </c>
      <c r="I270" s="171"/>
      <c r="L270" s="167"/>
      <c r="M270" s="172"/>
      <c r="N270" s="173"/>
      <c r="O270" s="173"/>
      <c r="P270" s="173"/>
      <c r="Q270" s="173"/>
      <c r="R270" s="173"/>
      <c r="S270" s="173"/>
      <c r="T270" s="174"/>
      <c r="AT270" s="168" t="s">
        <v>143</v>
      </c>
      <c r="AU270" s="168" t="s">
        <v>83</v>
      </c>
      <c r="AV270" s="12" t="s">
        <v>83</v>
      </c>
      <c r="AW270" s="12" t="s">
        <v>30</v>
      </c>
      <c r="AX270" s="12" t="s">
        <v>81</v>
      </c>
      <c r="AY270" s="168" t="s">
        <v>132</v>
      </c>
    </row>
    <row r="271" spans="2:65" s="1" customFormat="1" ht="16.5" customHeight="1">
      <c r="B271" s="150"/>
      <c r="C271" s="184" t="s">
        <v>362</v>
      </c>
      <c r="D271" s="184" t="s">
        <v>200</v>
      </c>
      <c r="E271" s="185" t="s">
        <v>363</v>
      </c>
      <c r="F271" s="186" t="s">
        <v>364</v>
      </c>
      <c r="G271" s="187" t="s">
        <v>335</v>
      </c>
      <c r="H271" s="188">
        <v>2</v>
      </c>
      <c r="I271" s="189"/>
      <c r="J271" s="190">
        <f>ROUND(I271*H271,2)</f>
        <v>0</v>
      </c>
      <c r="K271" s="186" t="s">
        <v>138</v>
      </c>
      <c r="L271" s="191"/>
      <c r="M271" s="192" t="s">
        <v>1</v>
      </c>
      <c r="N271" s="193" t="s">
        <v>38</v>
      </c>
      <c r="O271" s="55"/>
      <c r="P271" s="160">
        <f>O271*H271</f>
        <v>0</v>
      </c>
      <c r="Q271" s="160">
        <v>6.1000000000000004E-3</v>
      </c>
      <c r="R271" s="160">
        <f>Q271*H271</f>
        <v>1.2200000000000001E-2</v>
      </c>
      <c r="S271" s="160">
        <v>0</v>
      </c>
      <c r="T271" s="161">
        <f>S271*H271</f>
        <v>0</v>
      </c>
      <c r="AR271" s="162" t="s">
        <v>183</v>
      </c>
      <c r="AT271" s="162" t="s">
        <v>200</v>
      </c>
      <c r="AU271" s="162" t="s">
        <v>83</v>
      </c>
      <c r="AY271" s="17" t="s">
        <v>132</v>
      </c>
      <c r="BE271" s="163">
        <f>IF(N271="základní",J271,0)</f>
        <v>0</v>
      </c>
      <c r="BF271" s="163">
        <f>IF(N271="snížená",J271,0)</f>
        <v>0</v>
      </c>
      <c r="BG271" s="163">
        <f>IF(N271="zákl. přenesená",J271,0)</f>
        <v>0</v>
      </c>
      <c r="BH271" s="163">
        <f>IF(N271="sníž. přenesená",J271,0)</f>
        <v>0</v>
      </c>
      <c r="BI271" s="163">
        <f>IF(N271="nulová",J271,0)</f>
        <v>0</v>
      </c>
      <c r="BJ271" s="17" t="s">
        <v>81</v>
      </c>
      <c r="BK271" s="163">
        <f>ROUND(I271*H271,2)</f>
        <v>0</v>
      </c>
      <c r="BL271" s="17" t="s">
        <v>139</v>
      </c>
      <c r="BM271" s="162" t="s">
        <v>365</v>
      </c>
    </row>
    <row r="272" spans="2:65" s="12" customFormat="1" ht="11.25">
      <c r="B272" s="167"/>
      <c r="D272" s="164" t="s">
        <v>143</v>
      </c>
      <c r="E272" s="168" t="s">
        <v>1</v>
      </c>
      <c r="F272" s="169" t="s">
        <v>83</v>
      </c>
      <c r="H272" s="170">
        <v>2</v>
      </c>
      <c r="I272" s="171"/>
      <c r="L272" s="167"/>
      <c r="M272" s="172"/>
      <c r="N272" s="173"/>
      <c r="O272" s="173"/>
      <c r="P272" s="173"/>
      <c r="Q272" s="173"/>
      <c r="R272" s="173"/>
      <c r="S272" s="173"/>
      <c r="T272" s="174"/>
      <c r="AT272" s="168" t="s">
        <v>143</v>
      </c>
      <c r="AU272" s="168" t="s">
        <v>83</v>
      </c>
      <c r="AV272" s="12" t="s">
        <v>83</v>
      </c>
      <c r="AW272" s="12" t="s">
        <v>30</v>
      </c>
      <c r="AX272" s="12" t="s">
        <v>81</v>
      </c>
      <c r="AY272" s="168" t="s">
        <v>132</v>
      </c>
    </row>
    <row r="273" spans="2:65" s="1" customFormat="1" ht="60" customHeight="1">
      <c r="B273" s="150"/>
      <c r="C273" s="151" t="s">
        <v>366</v>
      </c>
      <c r="D273" s="151" t="s">
        <v>134</v>
      </c>
      <c r="E273" s="152" t="s">
        <v>367</v>
      </c>
      <c r="F273" s="153" t="s">
        <v>368</v>
      </c>
      <c r="G273" s="154" t="s">
        <v>262</v>
      </c>
      <c r="H273" s="155">
        <v>164</v>
      </c>
      <c r="I273" s="156"/>
      <c r="J273" s="157">
        <f>ROUND(I273*H273,2)</f>
        <v>0</v>
      </c>
      <c r="K273" s="153" t="s">
        <v>138</v>
      </c>
      <c r="L273" s="32"/>
      <c r="M273" s="158" t="s">
        <v>1</v>
      </c>
      <c r="N273" s="159" t="s">
        <v>38</v>
      </c>
      <c r="O273" s="55"/>
      <c r="P273" s="160">
        <f>O273*H273</f>
        <v>0</v>
      </c>
      <c r="Q273" s="160">
        <v>8.9779999999999999E-2</v>
      </c>
      <c r="R273" s="160">
        <f>Q273*H273</f>
        <v>14.72392</v>
      </c>
      <c r="S273" s="160">
        <v>0</v>
      </c>
      <c r="T273" s="161">
        <f>S273*H273</f>
        <v>0</v>
      </c>
      <c r="AR273" s="162" t="s">
        <v>139</v>
      </c>
      <c r="AT273" s="162" t="s">
        <v>134</v>
      </c>
      <c r="AU273" s="162" t="s">
        <v>83</v>
      </c>
      <c r="AY273" s="17" t="s">
        <v>132</v>
      </c>
      <c r="BE273" s="163">
        <f>IF(N273="základní",J273,0)</f>
        <v>0</v>
      </c>
      <c r="BF273" s="163">
        <f>IF(N273="snížená",J273,0)</f>
        <v>0</v>
      </c>
      <c r="BG273" s="163">
        <f>IF(N273="zákl. přenesená",J273,0)</f>
        <v>0</v>
      </c>
      <c r="BH273" s="163">
        <f>IF(N273="sníž. přenesená",J273,0)</f>
        <v>0</v>
      </c>
      <c r="BI273" s="163">
        <f>IF(N273="nulová",J273,0)</f>
        <v>0</v>
      </c>
      <c r="BJ273" s="17" t="s">
        <v>81</v>
      </c>
      <c r="BK273" s="163">
        <f>ROUND(I273*H273,2)</f>
        <v>0</v>
      </c>
      <c r="BL273" s="17" t="s">
        <v>139</v>
      </c>
      <c r="BM273" s="162" t="s">
        <v>369</v>
      </c>
    </row>
    <row r="274" spans="2:65" s="1" customFormat="1" ht="126.75">
      <c r="B274" s="32"/>
      <c r="D274" s="164" t="s">
        <v>141</v>
      </c>
      <c r="F274" s="165" t="s">
        <v>370</v>
      </c>
      <c r="I274" s="91"/>
      <c r="L274" s="32"/>
      <c r="M274" s="166"/>
      <c r="N274" s="55"/>
      <c r="O274" s="55"/>
      <c r="P274" s="55"/>
      <c r="Q274" s="55"/>
      <c r="R274" s="55"/>
      <c r="S274" s="55"/>
      <c r="T274" s="56"/>
      <c r="AT274" s="17" t="s">
        <v>141</v>
      </c>
      <c r="AU274" s="17" t="s">
        <v>83</v>
      </c>
    </row>
    <row r="275" spans="2:65" s="12" customFormat="1" ht="11.25">
      <c r="B275" s="167"/>
      <c r="D275" s="164" t="s">
        <v>143</v>
      </c>
      <c r="E275" s="168" t="s">
        <v>1</v>
      </c>
      <c r="F275" s="169" t="s">
        <v>371</v>
      </c>
      <c r="H275" s="170">
        <v>164</v>
      </c>
      <c r="I275" s="171"/>
      <c r="L275" s="167"/>
      <c r="M275" s="172"/>
      <c r="N275" s="173"/>
      <c r="O275" s="173"/>
      <c r="P275" s="173"/>
      <c r="Q275" s="173"/>
      <c r="R275" s="173"/>
      <c r="S275" s="173"/>
      <c r="T275" s="174"/>
      <c r="AT275" s="168" t="s">
        <v>143</v>
      </c>
      <c r="AU275" s="168" t="s">
        <v>83</v>
      </c>
      <c r="AV275" s="12" t="s">
        <v>83</v>
      </c>
      <c r="AW275" s="12" t="s">
        <v>30</v>
      </c>
      <c r="AX275" s="12" t="s">
        <v>81</v>
      </c>
      <c r="AY275" s="168" t="s">
        <v>132</v>
      </c>
    </row>
    <row r="276" spans="2:65" s="1" customFormat="1" ht="16.5" customHeight="1">
      <c r="B276" s="150"/>
      <c r="C276" s="184" t="s">
        <v>372</v>
      </c>
      <c r="D276" s="184" t="s">
        <v>200</v>
      </c>
      <c r="E276" s="185" t="s">
        <v>373</v>
      </c>
      <c r="F276" s="186" t="s">
        <v>374</v>
      </c>
      <c r="G276" s="187" t="s">
        <v>220</v>
      </c>
      <c r="H276" s="188">
        <v>16.399999999999999</v>
      </c>
      <c r="I276" s="189"/>
      <c r="J276" s="190">
        <f>ROUND(I276*H276,2)</f>
        <v>0</v>
      </c>
      <c r="K276" s="186" t="s">
        <v>1</v>
      </c>
      <c r="L276" s="191"/>
      <c r="M276" s="192" t="s">
        <v>1</v>
      </c>
      <c r="N276" s="193" t="s">
        <v>38</v>
      </c>
      <c r="O276" s="55"/>
      <c r="P276" s="160">
        <f>O276*H276</f>
        <v>0</v>
      </c>
      <c r="Q276" s="160">
        <v>0.17599999999999999</v>
      </c>
      <c r="R276" s="160">
        <f>Q276*H276</f>
        <v>2.8863999999999996</v>
      </c>
      <c r="S276" s="160">
        <v>0</v>
      </c>
      <c r="T276" s="161">
        <f>S276*H276</f>
        <v>0</v>
      </c>
      <c r="AR276" s="162" t="s">
        <v>183</v>
      </c>
      <c r="AT276" s="162" t="s">
        <v>200</v>
      </c>
      <c r="AU276" s="162" t="s">
        <v>83</v>
      </c>
      <c r="AY276" s="17" t="s">
        <v>132</v>
      </c>
      <c r="BE276" s="163">
        <f>IF(N276="základní",J276,0)</f>
        <v>0</v>
      </c>
      <c r="BF276" s="163">
        <f>IF(N276="snížená",J276,0)</f>
        <v>0</v>
      </c>
      <c r="BG276" s="163">
        <f>IF(N276="zákl. přenesená",J276,0)</f>
        <v>0</v>
      </c>
      <c r="BH276" s="163">
        <f>IF(N276="sníž. přenesená",J276,0)</f>
        <v>0</v>
      </c>
      <c r="BI276" s="163">
        <f>IF(N276="nulová",J276,0)</f>
        <v>0</v>
      </c>
      <c r="BJ276" s="17" t="s">
        <v>81</v>
      </c>
      <c r="BK276" s="163">
        <f>ROUND(I276*H276,2)</f>
        <v>0</v>
      </c>
      <c r="BL276" s="17" t="s">
        <v>139</v>
      </c>
      <c r="BM276" s="162" t="s">
        <v>375</v>
      </c>
    </row>
    <row r="277" spans="2:65" s="12" customFormat="1" ht="11.25">
      <c r="B277" s="167"/>
      <c r="D277" s="164" t="s">
        <v>143</v>
      </c>
      <c r="E277" s="168" t="s">
        <v>1</v>
      </c>
      <c r="F277" s="169" t="s">
        <v>376</v>
      </c>
      <c r="H277" s="170">
        <v>16.399999999999999</v>
      </c>
      <c r="I277" s="171"/>
      <c r="L277" s="167"/>
      <c r="M277" s="172"/>
      <c r="N277" s="173"/>
      <c r="O277" s="173"/>
      <c r="P277" s="173"/>
      <c r="Q277" s="173"/>
      <c r="R277" s="173"/>
      <c r="S277" s="173"/>
      <c r="T277" s="174"/>
      <c r="AT277" s="168" t="s">
        <v>143</v>
      </c>
      <c r="AU277" s="168" t="s">
        <v>83</v>
      </c>
      <c r="AV277" s="12" t="s">
        <v>83</v>
      </c>
      <c r="AW277" s="12" t="s">
        <v>30</v>
      </c>
      <c r="AX277" s="12" t="s">
        <v>81</v>
      </c>
      <c r="AY277" s="168" t="s">
        <v>132</v>
      </c>
    </row>
    <row r="278" spans="2:65" s="1" customFormat="1" ht="48" customHeight="1">
      <c r="B278" s="150"/>
      <c r="C278" s="151" t="s">
        <v>377</v>
      </c>
      <c r="D278" s="151" t="s">
        <v>134</v>
      </c>
      <c r="E278" s="152" t="s">
        <v>378</v>
      </c>
      <c r="F278" s="153" t="s">
        <v>379</v>
      </c>
      <c r="G278" s="154" t="s">
        <v>262</v>
      </c>
      <c r="H278" s="155">
        <v>147</v>
      </c>
      <c r="I278" s="156"/>
      <c r="J278" s="157">
        <f>ROUND(I278*H278,2)</f>
        <v>0</v>
      </c>
      <c r="K278" s="153" t="s">
        <v>138</v>
      </c>
      <c r="L278" s="32"/>
      <c r="M278" s="158" t="s">
        <v>1</v>
      </c>
      <c r="N278" s="159" t="s">
        <v>38</v>
      </c>
      <c r="O278" s="55"/>
      <c r="P278" s="160">
        <f>O278*H278</f>
        <v>0</v>
      </c>
      <c r="Q278" s="160">
        <v>0.15540000000000001</v>
      </c>
      <c r="R278" s="160">
        <f>Q278*H278</f>
        <v>22.843800000000002</v>
      </c>
      <c r="S278" s="160">
        <v>0</v>
      </c>
      <c r="T278" s="161">
        <f>S278*H278</f>
        <v>0</v>
      </c>
      <c r="AR278" s="162" t="s">
        <v>139</v>
      </c>
      <c r="AT278" s="162" t="s">
        <v>134</v>
      </c>
      <c r="AU278" s="162" t="s">
        <v>83</v>
      </c>
      <c r="AY278" s="17" t="s">
        <v>132</v>
      </c>
      <c r="BE278" s="163">
        <f>IF(N278="základní",J278,0)</f>
        <v>0</v>
      </c>
      <c r="BF278" s="163">
        <f>IF(N278="snížená",J278,0)</f>
        <v>0</v>
      </c>
      <c r="BG278" s="163">
        <f>IF(N278="zákl. přenesená",J278,0)</f>
        <v>0</v>
      </c>
      <c r="BH278" s="163">
        <f>IF(N278="sníž. přenesená",J278,0)</f>
        <v>0</v>
      </c>
      <c r="BI278" s="163">
        <f>IF(N278="nulová",J278,0)</f>
        <v>0</v>
      </c>
      <c r="BJ278" s="17" t="s">
        <v>81</v>
      </c>
      <c r="BK278" s="163">
        <f>ROUND(I278*H278,2)</f>
        <v>0</v>
      </c>
      <c r="BL278" s="17" t="s">
        <v>139</v>
      </c>
      <c r="BM278" s="162" t="s">
        <v>380</v>
      </c>
    </row>
    <row r="279" spans="2:65" s="1" customFormat="1" ht="97.5">
      <c r="B279" s="32"/>
      <c r="D279" s="164" t="s">
        <v>141</v>
      </c>
      <c r="F279" s="165" t="s">
        <v>381</v>
      </c>
      <c r="I279" s="91"/>
      <c r="L279" s="32"/>
      <c r="M279" s="166"/>
      <c r="N279" s="55"/>
      <c r="O279" s="55"/>
      <c r="P279" s="55"/>
      <c r="Q279" s="55"/>
      <c r="R279" s="55"/>
      <c r="S279" s="55"/>
      <c r="T279" s="56"/>
      <c r="AT279" s="17" t="s">
        <v>141</v>
      </c>
      <c r="AU279" s="17" t="s">
        <v>83</v>
      </c>
    </row>
    <row r="280" spans="2:65" s="12" customFormat="1" ht="11.25">
      <c r="B280" s="167"/>
      <c r="D280" s="164" t="s">
        <v>143</v>
      </c>
      <c r="E280" s="168" t="s">
        <v>1</v>
      </c>
      <c r="F280" s="169" t="s">
        <v>382</v>
      </c>
      <c r="H280" s="170">
        <v>147</v>
      </c>
      <c r="I280" s="171"/>
      <c r="L280" s="167"/>
      <c r="M280" s="172"/>
      <c r="N280" s="173"/>
      <c r="O280" s="173"/>
      <c r="P280" s="173"/>
      <c r="Q280" s="173"/>
      <c r="R280" s="173"/>
      <c r="S280" s="173"/>
      <c r="T280" s="174"/>
      <c r="AT280" s="168" t="s">
        <v>143</v>
      </c>
      <c r="AU280" s="168" t="s">
        <v>83</v>
      </c>
      <c r="AV280" s="12" t="s">
        <v>83</v>
      </c>
      <c r="AW280" s="12" t="s">
        <v>30</v>
      </c>
      <c r="AX280" s="12" t="s">
        <v>81</v>
      </c>
      <c r="AY280" s="168" t="s">
        <v>132</v>
      </c>
    </row>
    <row r="281" spans="2:65" s="1" customFormat="1" ht="24" customHeight="1">
      <c r="B281" s="150"/>
      <c r="C281" s="184" t="s">
        <v>383</v>
      </c>
      <c r="D281" s="184" t="s">
        <v>200</v>
      </c>
      <c r="E281" s="185" t="s">
        <v>384</v>
      </c>
      <c r="F281" s="186" t="s">
        <v>385</v>
      </c>
      <c r="G281" s="187" t="s">
        <v>335</v>
      </c>
      <c r="H281" s="188">
        <v>13</v>
      </c>
      <c r="I281" s="189"/>
      <c r="J281" s="190">
        <f>ROUND(I281*H281,2)</f>
        <v>0</v>
      </c>
      <c r="K281" s="186" t="s">
        <v>386</v>
      </c>
      <c r="L281" s="191"/>
      <c r="M281" s="192" t="s">
        <v>1</v>
      </c>
      <c r="N281" s="193" t="s">
        <v>38</v>
      </c>
      <c r="O281" s="55"/>
      <c r="P281" s="160">
        <f>O281*H281</f>
        <v>0</v>
      </c>
      <c r="Q281" s="160">
        <v>4.8300000000000003E-2</v>
      </c>
      <c r="R281" s="160">
        <f>Q281*H281</f>
        <v>0.62790000000000001</v>
      </c>
      <c r="S281" s="160">
        <v>0</v>
      </c>
      <c r="T281" s="161">
        <f>S281*H281</f>
        <v>0</v>
      </c>
      <c r="AR281" s="162" t="s">
        <v>183</v>
      </c>
      <c r="AT281" s="162" t="s">
        <v>200</v>
      </c>
      <c r="AU281" s="162" t="s">
        <v>83</v>
      </c>
      <c r="AY281" s="17" t="s">
        <v>132</v>
      </c>
      <c r="BE281" s="163">
        <f>IF(N281="základní",J281,0)</f>
        <v>0</v>
      </c>
      <c r="BF281" s="163">
        <f>IF(N281="snížená",J281,0)</f>
        <v>0</v>
      </c>
      <c r="BG281" s="163">
        <f>IF(N281="zákl. přenesená",J281,0)</f>
        <v>0</v>
      </c>
      <c r="BH281" s="163">
        <f>IF(N281="sníž. přenesená",J281,0)</f>
        <v>0</v>
      </c>
      <c r="BI281" s="163">
        <f>IF(N281="nulová",J281,0)</f>
        <v>0</v>
      </c>
      <c r="BJ281" s="17" t="s">
        <v>81</v>
      </c>
      <c r="BK281" s="163">
        <f>ROUND(I281*H281,2)</f>
        <v>0</v>
      </c>
      <c r="BL281" s="17" t="s">
        <v>139</v>
      </c>
      <c r="BM281" s="162" t="s">
        <v>387</v>
      </c>
    </row>
    <row r="282" spans="2:65" s="12" customFormat="1" ht="11.25">
      <c r="B282" s="167"/>
      <c r="D282" s="164" t="s">
        <v>143</v>
      </c>
      <c r="E282" s="168" t="s">
        <v>1</v>
      </c>
      <c r="F282" s="169" t="s">
        <v>388</v>
      </c>
      <c r="H282" s="170">
        <v>13</v>
      </c>
      <c r="I282" s="171"/>
      <c r="L282" s="167"/>
      <c r="M282" s="172"/>
      <c r="N282" s="173"/>
      <c r="O282" s="173"/>
      <c r="P282" s="173"/>
      <c r="Q282" s="173"/>
      <c r="R282" s="173"/>
      <c r="S282" s="173"/>
      <c r="T282" s="174"/>
      <c r="AT282" s="168" t="s">
        <v>143</v>
      </c>
      <c r="AU282" s="168" t="s">
        <v>83</v>
      </c>
      <c r="AV282" s="12" t="s">
        <v>83</v>
      </c>
      <c r="AW282" s="12" t="s">
        <v>30</v>
      </c>
      <c r="AX282" s="12" t="s">
        <v>81</v>
      </c>
      <c r="AY282" s="168" t="s">
        <v>132</v>
      </c>
    </row>
    <row r="283" spans="2:65" s="1" customFormat="1" ht="24" customHeight="1">
      <c r="B283" s="150"/>
      <c r="C283" s="184" t="s">
        <v>389</v>
      </c>
      <c r="D283" s="184" t="s">
        <v>200</v>
      </c>
      <c r="E283" s="185" t="s">
        <v>390</v>
      </c>
      <c r="F283" s="186" t="s">
        <v>391</v>
      </c>
      <c r="G283" s="187" t="s">
        <v>335</v>
      </c>
      <c r="H283" s="188">
        <v>6</v>
      </c>
      <c r="I283" s="189"/>
      <c r="J283" s="190">
        <f>ROUND(I283*H283,2)</f>
        <v>0</v>
      </c>
      <c r="K283" s="186" t="s">
        <v>386</v>
      </c>
      <c r="L283" s="191"/>
      <c r="M283" s="192" t="s">
        <v>1</v>
      </c>
      <c r="N283" s="193" t="s">
        <v>38</v>
      </c>
      <c r="O283" s="55"/>
      <c r="P283" s="160">
        <f>O283*H283</f>
        <v>0</v>
      </c>
      <c r="Q283" s="160">
        <v>6.4000000000000001E-2</v>
      </c>
      <c r="R283" s="160">
        <f>Q283*H283</f>
        <v>0.38400000000000001</v>
      </c>
      <c r="S283" s="160">
        <v>0</v>
      </c>
      <c r="T283" s="161">
        <f>S283*H283</f>
        <v>0</v>
      </c>
      <c r="AR283" s="162" t="s">
        <v>183</v>
      </c>
      <c r="AT283" s="162" t="s">
        <v>200</v>
      </c>
      <c r="AU283" s="162" t="s">
        <v>83</v>
      </c>
      <c r="AY283" s="17" t="s">
        <v>132</v>
      </c>
      <c r="BE283" s="163">
        <f>IF(N283="základní",J283,0)</f>
        <v>0</v>
      </c>
      <c r="BF283" s="163">
        <f>IF(N283="snížená",J283,0)</f>
        <v>0</v>
      </c>
      <c r="BG283" s="163">
        <f>IF(N283="zákl. přenesená",J283,0)</f>
        <v>0</v>
      </c>
      <c r="BH283" s="163">
        <f>IF(N283="sníž. přenesená",J283,0)</f>
        <v>0</v>
      </c>
      <c r="BI283" s="163">
        <f>IF(N283="nulová",J283,0)</f>
        <v>0</v>
      </c>
      <c r="BJ283" s="17" t="s">
        <v>81</v>
      </c>
      <c r="BK283" s="163">
        <f>ROUND(I283*H283,2)</f>
        <v>0</v>
      </c>
      <c r="BL283" s="17" t="s">
        <v>139</v>
      </c>
      <c r="BM283" s="162" t="s">
        <v>392</v>
      </c>
    </row>
    <row r="284" spans="2:65" s="12" customFormat="1" ht="11.25">
      <c r="B284" s="167"/>
      <c r="D284" s="164" t="s">
        <v>143</v>
      </c>
      <c r="E284" s="168" t="s">
        <v>1</v>
      </c>
      <c r="F284" s="169" t="s">
        <v>393</v>
      </c>
      <c r="H284" s="170">
        <v>6</v>
      </c>
      <c r="I284" s="171"/>
      <c r="L284" s="167"/>
      <c r="M284" s="172"/>
      <c r="N284" s="173"/>
      <c r="O284" s="173"/>
      <c r="P284" s="173"/>
      <c r="Q284" s="173"/>
      <c r="R284" s="173"/>
      <c r="S284" s="173"/>
      <c r="T284" s="174"/>
      <c r="AT284" s="168" t="s">
        <v>143</v>
      </c>
      <c r="AU284" s="168" t="s">
        <v>83</v>
      </c>
      <c r="AV284" s="12" t="s">
        <v>83</v>
      </c>
      <c r="AW284" s="12" t="s">
        <v>30</v>
      </c>
      <c r="AX284" s="12" t="s">
        <v>81</v>
      </c>
      <c r="AY284" s="168" t="s">
        <v>132</v>
      </c>
    </row>
    <row r="285" spans="2:65" s="1" customFormat="1" ht="16.5" customHeight="1">
      <c r="B285" s="150"/>
      <c r="C285" s="184" t="s">
        <v>394</v>
      </c>
      <c r="D285" s="184" t="s">
        <v>200</v>
      </c>
      <c r="E285" s="185" t="s">
        <v>395</v>
      </c>
      <c r="F285" s="186" t="s">
        <v>396</v>
      </c>
      <c r="G285" s="187" t="s">
        <v>262</v>
      </c>
      <c r="H285" s="188">
        <v>128</v>
      </c>
      <c r="I285" s="189"/>
      <c r="J285" s="190">
        <f>ROUND(I285*H285,2)</f>
        <v>0</v>
      </c>
      <c r="K285" s="186" t="s">
        <v>138</v>
      </c>
      <c r="L285" s="191"/>
      <c r="M285" s="192" t="s">
        <v>1</v>
      </c>
      <c r="N285" s="193" t="s">
        <v>38</v>
      </c>
      <c r="O285" s="55"/>
      <c r="P285" s="160">
        <f>O285*H285</f>
        <v>0</v>
      </c>
      <c r="Q285" s="160">
        <v>8.5000000000000006E-2</v>
      </c>
      <c r="R285" s="160">
        <f>Q285*H285</f>
        <v>10.88</v>
      </c>
      <c r="S285" s="160">
        <v>0</v>
      </c>
      <c r="T285" s="161">
        <f>S285*H285</f>
        <v>0</v>
      </c>
      <c r="AR285" s="162" t="s">
        <v>183</v>
      </c>
      <c r="AT285" s="162" t="s">
        <v>200</v>
      </c>
      <c r="AU285" s="162" t="s">
        <v>83</v>
      </c>
      <c r="AY285" s="17" t="s">
        <v>132</v>
      </c>
      <c r="BE285" s="163">
        <f>IF(N285="základní",J285,0)</f>
        <v>0</v>
      </c>
      <c r="BF285" s="163">
        <f>IF(N285="snížená",J285,0)</f>
        <v>0</v>
      </c>
      <c r="BG285" s="163">
        <f>IF(N285="zákl. přenesená",J285,0)</f>
        <v>0</v>
      </c>
      <c r="BH285" s="163">
        <f>IF(N285="sníž. přenesená",J285,0)</f>
        <v>0</v>
      </c>
      <c r="BI285" s="163">
        <f>IF(N285="nulová",J285,0)</f>
        <v>0</v>
      </c>
      <c r="BJ285" s="17" t="s">
        <v>81</v>
      </c>
      <c r="BK285" s="163">
        <f>ROUND(I285*H285,2)</f>
        <v>0</v>
      </c>
      <c r="BL285" s="17" t="s">
        <v>139</v>
      </c>
      <c r="BM285" s="162" t="s">
        <v>397</v>
      </c>
    </row>
    <row r="286" spans="2:65" s="12" customFormat="1" ht="11.25">
      <c r="B286" s="167"/>
      <c r="D286" s="164" t="s">
        <v>143</v>
      </c>
      <c r="E286" s="168" t="s">
        <v>1</v>
      </c>
      <c r="F286" s="169" t="s">
        <v>398</v>
      </c>
      <c r="H286" s="170">
        <v>128</v>
      </c>
      <c r="I286" s="171"/>
      <c r="L286" s="167"/>
      <c r="M286" s="172"/>
      <c r="N286" s="173"/>
      <c r="O286" s="173"/>
      <c r="P286" s="173"/>
      <c r="Q286" s="173"/>
      <c r="R286" s="173"/>
      <c r="S286" s="173"/>
      <c r="T286" s="174"/>
      <c r="AT286" s="168" t="s">
        <v>143</v>
      </c>
      <c r="AU286" s="168" t="s">
        <v>83</v>
      </c>
      <c r="AV286" s="12" t="s">
        <v>83</v>
      </c>
      <c r="AW286" s="12" t="s">
        <v>30</v>
      </c>
      <c r="AX286" s="12" t="s">
        <v>81</v>
      </c>
      <c r="AY286" s="168" t="s">
        <v>132</v>
      </c>
    </row>
    <row r="287" spans="2:65" s="1" customFormat="1" ht="48" customHeight="1">
      <c r="B287" s="150"/>
      <c r="C287" s="151" t="s">
        <v>399</v>
      </c>
      <c r="D287" s="151" t="s">
        <v>134</v>
      </c>
      <c r="E287" s="152" t="s">
        <v>400</v>
      </c>
      <c r="F287" s="153" t="s">
        <v>401</v>
      </c>
      <c r="G287" s="154" t="s">
        <v>262</v>
      </c>
      <c r="H287" s="155">
        <v>21</v>
      </c>
      <c r="I287" s="156"/>
      <c r="J287" s="157">
        <f>ROUND(I287*H287,2)</f>
        <v>0</v>
      </c>
      <c r="K287" s="153" t="s">
        <v>138</v>
      </c>
      <c r="L287" s="32"/>
      <c r="M287" s="158" t="s">
        <v>1</v>
      </c>
      <c r="N287" s="159" t="s">
        <v>38</v>
      </c>
      <c r="O287" s="55"/>
      <c r="P287" s="160">
        <f>O287*H287</f>
        <v>0</v>
      </c>
      <c r="Q287" s="160">
        <v>0.1295</v>
      </c>
      <c r="R287" s="160">
        <f>Q287*H287</f>
        <v>2.7195</v>
      </c>
      <c r="S287" s="160">
        <v>0</v>
      </c>
      <c r="T287" s="161">
        <f>S287*H287</f>
        <v>0</v>
      </c>
      <c r="AR287" s="162" t="s">
        <v>139</v>
      </c>
      <c r="AT287" s="162" t="s">
        <v>134</v>
      </c>
      <c r="AU287" s="162" t="s">
        <v>83</v>
      </c>
      <c r="AY287" s="17" t="s">
        <v>132</v>
      </c>
      <c r="BE287" s="163">
        <f>IF(N287="základní",J287,0)</f>
        <v>0</v>
      </c>
      <c r="BF287" s="163">
        <f>IF(N287="snížená",J287,0)</f>
        <v>0</v>
      </c>
      <c r="BG287" s="163">
        <f>IF(N287="zákl. přenesená",J287,0)</f>
        <v>0</v>
      </c>
      <c r="BH287" s="163">
        <f>IF(N287="sníž. přenesená",J287,0)</f>
        <v>0</v>
      </c>
      <c r="BI287" s="163">
        <f>IF(N287="nulová",J287,0)</f>
        <v>0</v>
      </c>
      <c r="BJ287" s="17" t="s">
        <v>81</v>
      </c>
      <c r="BK287" s="163">
        <f>ROUND(I287*H287,2)</f>
        <v>0</v>
      </c>
      <c r="BL287" s="17" t="s">
        <v>139</v>
      </c>
      <c r="BM287" s="162" t="s">
        <v>402</v>
      </c>
    </row>
    <row r="288" spans="2:65" s="1" customFormat="1" ht="97.5">
      <c r="B288" s="32"/>
      <c r="D288" s="164" t="s">
        <v>141</v>
      </c>
      <c r="F288" s="165" t="s">
        <v>403</v>
      </c>
      <c r="I288" s="91"/>
      <c r="L288" s="32"/>
      <c r="M288" s="166"/>
      <c r="N288" s="55"/>
      <c r="O288" s="55"/>
      <c r="P288" s="55"/>
      <c r="Q288" s="55"/>
      <c r="R288" s="55"/>
      <c r="S288" s="55"/>
      <c r="T288" s="56"/>
      <c r="AT288" s="17" t="s">
        <v>141</v>
      </c>
      <c r="AU288" s="17" t="s">
        <v>83</v>
      </c>
    </row>
    <row r="289" spans="2:65" s="12" customFormat="1" ht="11.25">
      <c r="B289" s="167"/>
      <c r="D289" s="164" t="s">
        <v>143</v>
      </c>
      <c r="E289" s="168" t="s">
        <v>1</v>
      </c>
      <c r="F289" s="169" t="s">
        <v>7</v>
      </c>
      <c r="H289" s="170">
        <v>21</v>
      </c>
      <c r="I289" s="171"/>
      <c r="L289" s="167"/>
      <c r="M289" s="172"/>
      <c r="N289" s="173"/>
      <c r="O289" s="173"/>
      <c r="P289" s="173"/>
      <c r="Q289" s="173"/>
      <c r="R289" s="173"/>
      <c r="S289" s="173"/>
      <c r="T289" s="174"/>
      <c r="AT289" s="168" t="s">
        <v>143</v>
      </c>
      <c r="AU289" s="168" t="s">
        <v>83</v>
      </c>
      <c r="AV289" s="12" t="s">
        <v>83</v>
      </c>
      <c r="AW289" s="12" t="s">
        <v>30</v>
      </c>
      <c r="AX289" s="12" t="s">
        <v>73</v>
      </c>
      <c r="AY289" s="168" t="s">
        <v>132</v>
      </c>
    </row>
    <row r="290" spans="2:65" s="13" customFormat="1" ht="11.25">
      <c r="B290" s="175"/>
      <c r="D290" s="164" t="s">
        <v>143</v>
      </c>
      <c r="E290" s="176" t="s">
        <v>1</v>
      </c>
      <c r="F290" s="177" t="s">
        <v>155</v>
      </c>
      <c r="H290" s="178">
        <v>21</v>
      </c>
      <c r="I290" s="179"/>
      <c r="L290" s="175"/>
      <c r="M290" s="180"/>
      <c r="N290" s="181"/>
      <c r="O290" s="181"/>
      <c r="P290" s="181"/>
      <c r="Q290" s="181"/>
      <c r="R290" s="181"/>
      <c r="S290" s="181"/>
      <c r="T290" s="182"/>
      <c r="AT290" s="176" t="s">
        <v>143</v>
      </c>
      <c r="AU290" s="176" t="s">
        <v>83</v>
      </c>
      <c r="AV290" s="13" t="s">
        <v>139</v>
      </c>
      <c r="AW290" s="13" t="s">
        <v>30</v>
      </c>
      <c r="AX290" s="13" t="s">
        <v>81</v>
      </c>
      <c r="AY290" s="176" t="s">
        <v>132</v>
      </c>
    </row>
    <row r="291" spans="2:65" s="1" customFormat="1" ht="16.5" customHeight="1">
      <c r="B291" s="150"/>
      <c r="C291" s="184" t="s">
        <v>404</v>
      </c>
      <c r="D291" s="184" t="s">
        <v>200</v>
      </c>
      <c r="E291" s="185" t="s">
        <v>405</v>
      </c>
      <c r="F291" s="186" t="s">
        <v>406</v>
      </c>
      <c r="G291" s="187" t="s">
        <v>262</v>
      </c>
      <c r="H291" s="188">
        <v>21</v>
      </c>
      <c r="I291" s="189"/>
      <c r="J291" s="190">
        <f>ROUND(I291*H291,2)</f>
        <v>0</v>
      </c>
      <c r="K291" s="186" t="s">
        <v>1</v>
      </c>
      <c r="L291" s="191"/>
      <c r="M291" s="192" t="s">
        <v>1</v>
      </c>
      <c r="N291" s="193" t="s">
        <v>38</v>
      </c>
      <c r="O291" s="55"/>
      <c r="P291" s="160">
        <f>O291*H291</f>
        <v>0</v>
      </c>
      <c r="Q291" s="160">
        <v>3.3500000000000002E-2</v>
      </c>
      <c r="R291" s="160">
        <f>Q291*H291</f>
        <v>0.70350000000000001</v>
      </c>
      <c r="S291" s="160">
        <v>0</v>
      </c>
      <c r="T291" s="161">
        <f>S291*H291</f>
        <v>0</v>
      </c>
      <c r="AR291" s="162" t="s">
        <v>183</v>
      </c>
      <c r="AT291" s="162" t="s">
        <v>200</v>
      </c>
      <c r="AU291" s="162" t="s">
        <v>83</v>
      </c>
      <c r="AY291" s="17" t="s">
        <v>132</v>
      </c>
      <c r="BE291" s="163">
        <f>IF(N291="základní",J291,0)</f>
        <v>0</v>
      </c>
      <c r="BF291" s="163">
        <f>IF(N291="snížená",J291,0)</f>
        <v>0</v>
      </c>
      <c r="BG291" s="163">
        <f>IF(N291="zákl. přenesená",J291,0)</f>
        <v>0</v>
      </c>
      <c r="BH291" s="163">
        <f>IF(N291="sníž. přenesená",J291,0)</f>
        <v>0</v>
      </c>
      <c r="BI291" s="163">
        <f>IF(N291="nulová",J291,0)</f>
        <v>0</v>
      </c>
      <c r="BJ291" s="17" t="s">
        <v>81</v>
      </c>
      <c r="BK291" s="163">
        <f>ROUND(I291*H291,2)</f>
        <v>0</v>
      </c>
      <c r="BL291" s="17" t="s">
        <v>139</v>
      </c>
      <c r="BM291" s="162" t="s">
        <v>407</v>
      </c>
    </row>
    <row r="292" spans="2:65" s="12" customFormat="1" ht="11.25">
      <c r="B292" s="167"/>
      <c r="D292" s="164" t="s">
        <v>143</v>
      </c>
      <c r="E292" s="168" t="s">
        <v>1</v>
      </c>
      <c r="F292" s="169" t="s">
        <v>7</v>
      </c>
      <c r="H292" s="170">
        <v>21</v>
      </c>
      <c r="I292" s="171"/>
      <c r="L292" s="167"/>
      <c r="M292" s="172"/>
      <c r="N292" s="173"/>
      <c r="O292" s="173"/>
      <c r="P292" s="173"/>
      <c r="Q292" s="173"/>
      <c r="R292" s="173"/>
      <c r="S292" s="173"/>
      <c r="T292" s="174"/>
      <c r="AT292" s="168" t="s">
        <v>143</v>
      </c>
      <c r="AU292" s="168" t="s">
        <v>83</v>
      </c>
      <c r="AV292" s="12" t="s">
        <v>83</v>
      </c>
      <c r="AW292" s="12" t="s">
        <v>30</v>
      </c>
      <c r="AX292" s="12" t="s">
        <v>81</v>
      </c>
      <c r="AY292" s="168" t="s">
        <v>132</v>
      </c>
    </row>
    <row r="293" spans="2:65" s="11" customFormat="1" ht="22.9" customHeight="1">
      <c r="B293" s="137"/>
      <c r="D293" s="138" t="s">
        <v>72</v>
      </c>
      <c r="E293" s="148" t="s">
        <v>408</v>
      </c>
      <c r="F293" s="148" t="s">
        <v>409</v>
      </c>
      <c r="I293" s="140"/>
      <c r="J293" s="149">
        <f>BK293</f>
        <v>0</v>
      </c>
      <c r="L293" s="137"/>
      <c r="M293" s="142"/>
      <c r="N293" s="143"/>
      <c r="O293" s="143"/>
      <c r="P293" s="144">
        <f>SUM(P294:P295)</f>
        <v>0</v>
      </c>
      <c r="Q293" s="143"/>
      <c r="R293" s="144">
        <f>SUM(R294:R295)</f>
        <v>0</v>
      </c>
      <c r="S293" s="143"/>
      <c r="T293" s="145">
        <f>SUM(T294:T295)</f>
        <v>0</v>
      </c>
      <c r="AR293" s="138" t="s">
        <v>81</v>
      </c>
      <c r="AT293" s="146" t="s">
        <v>72</v>
      </c>
      <c r="AU293" s="146" t="s">
        <v>81</v>
      </c>
      <c r="AY293" s="138" t="s">
        <v>132</v>
      </c>
      <c r="BK293" s="147">
        <f>SUM(BK294:BK295)</f>
        <v>0</v>
      </c>
    </row>
    <row r="294" spans="2:65" s="1" customFormat="1" ht="36" customHeight="1">
      <c r="B294" s="150"/>
      <c r="C294" s="151" t="s">
        <v>410</v>
      </c>
      <c r="D294" s="151" t="s">
        <v>134</v>
      </c>
      <c r="E294" s="152" t="s">
        <v>411</v>
      </c>
      <c r="F294" s="153" t="s">
        <v>412</v>
      </c>
      <c r="G294" s="154" t="s">
        <v>203</v>
      </c>
      <c r="H294" s="155">
        <v>818.47</v>
      </c>
      <c r="I294" s="156"/>
      <c r="J294" s="157">
        <f>ROUND(I294*H294,2)</f>
        <v>0</v>
      </c>
      <c r="K294" s="153" t="s">
        <v>138</v>
      </c>
      <c r="L294" s="32"/>
      <c r="M294" s="158" t="s">
        <v>1</v>
      </c>
      <c r="N294" s="159" t="s">
        <v>38</v>
      </c>
      <c r="O294" s="55"/>
      <c r="P294" s="160">
        <f>O294*H294</f>
        <v>0</v>
      </c>
      <c r="Q294" s="160">
        <v>0</v>
      </c>
      <c r="R294" s="160">
        <f>Q294*H294</f>
        <v>0</v>
      </c>
      <c r="S294" s="160">
        <v>0</v>
      </c>
      <c r="T294" s="161">
        <f>S294*H294</f>
        <v>0</v>
      </c>
      <c r="AR294" s="162" t="s">
        <v>139</v>
      </c>
      <c r="AT294" s="162" t="s">
        <v>134</v>
      </c>
      <c r="AU294" s="162" t="s">
        <v>83</v>
      </c>
      <c r="AY294" s="17" t="s">
        <v>132</v>
      </c>
      <c r="BE294" s="163">
        <f>IF(N294="základní",J294,0)</f>
        <v>0</v>
      </c>
      <c r="BF294" s="163">
        <f>IF(N294="snížená",J294,0)</f>
        <v>0</v>
      </c>
      <c r="BG294" s="163">
        <f>IF(N294="zákl. přenesená",J294,0)</f>
        <v>0</v>
      </c>
      <c r="BH294" s="163">
        <f>IF(N294="sníž. přenesená",J294,0)</f>
        <v>0</v>
      </c>
      <c r="BI294" s="163">
        <f>IF(N294="nulová",J294,0)</f>
        <v>0</v>
      </c>
      <c r="BJ294" s="17" t="s">
        <v>81</v>
      </c>
      <c r="BK294" s="163">
        <f>ROUND(I294*H294,2)</f>
        <v>0</v>
      </c>
      <c r="BL294" s="17" t="s">
        <v>139</v>
      </c>
      <c r="BM294" s="162" t="s">
        <v>413</v>
      </c>
    </row>
    <row r="295" spans="2:65" s="1" customFormat="1" ht="29.25">
      <c r="B295" s="32"/>
      <c r="D295" s="164" t="s">
        <v>141</v>
      </c>
      <c r="F295" s="165" t="s">
        <v>414</v>
      </c>
      <c r="I295" s="91"/>
      <c r="L295" s="32"/>
      <c r="M295" s="194"/>
      <c r="N295" s="195"/>
      <c r="O295" s="195"/>
      <c r="P295" s="195"/>
      <c r="Q295" s="195"/>
      <c r="R295" s="195"/>
      <c r="S295" s="195"/>
      <c r="T295" s="196"/>
      <c r="AT295" s="17" t="s">
        <v>141</v>
      </c>
      <c r="AU295" s="17" t="s">
        <v>83</v>
      </c>
    </row>
    <row r="296" spans="2:65" s="1" customFormat="1" ht="6.95" customHeight="1">
      <c r="B296" s="44"/>
      <c r="C296" s="45"/>
      <c r="D296" s="45"/>
      <c r="E296" s="45"/>
      <c r="F296" s="45"/>
      <c r="G296" s="45"/>
      <c r="H296" s="45"/>
      <c r="I296" s="112"/>
      <c r="J296" s="45"/>
      <c r="K296" s="45"/>
      <c r="L296" s="32"/>
    </row>
  </sheetData>
  <autoFilter ref="C122:K295"/>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9"/>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86</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415</v>
      </c>
      <c r="F9" s="260"/>
      <c r="G9" s="260"/>
      <c r="H9" s="260"/>
      <c r="I9" s="91"/>
      <c r="L9" s="32"/>
    </row>
    <row r="10" spans="2:46" s="1" customFormat="1" ht="11.25">
      <c r="B10" s="32"/>
      <c r="I10" s="91"/>
      <c r="L10" s="32"/>
    </row>
    <row r="11" spans="2:46" s="1" customFormat="1" ht="12" customHeight="1">
      <c r="B11" s="32"/>
      <c r="D11" s="27" t="s">
        <v>18</v>
      </c>
      <c r="F11" s="25" t="s">
        <v>87</v>
      </c>
      <c r="I11" s="92" t="s">
        <v>19</v>
      </c>
      <c r="J11" s="25" t="s">
        <v>1</v>
      </c>
      <c r="L11" s="32"/>
    </row>
    <row r="12" spans="2:46" s="1" customFormat="1" ht="12" customHeight="1">
      <c r="B12" s="32"/>
      <c r="D12" s="27" t="s">
        <v>20</v>
      </c>
      <c r="F12" s="25" t="s">
        <v>416</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
        <v>417</v>
      </c>
      <c r="L14" s="32"/>
    </row>
    <row r="15" spans="2:46" s="1" customFormat="1" ht="18" customHeight="1">
      <c r="B15" s="32"/>
      <c r="E15" s="25" t="s">
        <v>418</v>
      </c>
      <c r="I15" s="92" t="s">
        <v>26</v>
      </c>
      <c r="J15" s="25" t="s">
        <v>1</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
        <v>1</v>
      </c>
      <c r="L20" s="32"/>
    </row>
    <row r="21" spans="2:12" s="1" customFormat="1" ht="18" customHeight="1">
      <c r="B21" s="32"/>
      <c r="E21" s="25" t="s">
        <v>21</v>
      </c>
      <c r="I21" s="92" t="s">
        <v>26</v>
      </c>
      <c r="J21" s="25" t="s">
        <v>1</v>
      </c>
      <c r="L21" s="32"/>
    </row>
    <row r="22" spans="2:12" s="1" customFormat="1" ht="6.95" customHeight="1">
      <c r="B22" s="32"/>
      <c r="I22" s="91"/>
      <c r="L22" s="32"/>
    </row>
    <row r="23" spans="2:12" s="1" customFormat="1" ht="12" customHeight="1">
      <c r="B23" s="32"/>
      <c r="D23" s="27" t="s">
        <v>31</v>
      </c>
      <c r="I23" s="92" t="s">
        <v>25</v>
      </c>
      <c r="J23" s="25" t="s">
        <v>1</v>
      </c>
      <c r="L23" s="32"/>
    </row>
    <row r="24" spans="2:12" s="1" customFormat="1" ht="18" customHeight="1">
      <c r="B24" s="32"/>
      <c r="E24" s="25" t="s">
        <v>419</v>
      </c>
      <c r="I24" s="92" t="s">
        <v>26</v>
      </c>
      <c r="J24" s="25" t="s">
        <v>1</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ROUND(J123,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ROUND((SUM(BE123:BE298)),  2)</f>
        <v>0</v>
      </c>
      <c r="I33" s="100">
        <v>0.21</v>
      </c>
      <c r="J33" s="99">
        <f>ROUND(((SUM(BE123:BE298))*I33),  2)</f>
        <v>0</v>
      </c>
      <c r="L33" s="32"/>
    </row>
    <row r="34" spans="2:12" s="1" customFormat="1" ht="14.45" customHeight="1">
      <c r="B34" s="32"/>
      <c r="E34" s="27" t="s">
        <v>39</v>
      </c>
      <c r="F34" s="99">
        <f>ROUND((SUM(BF123:BF298)),  2)</f>
        <v>0</v>
      </c>
      <c r="I34" s="100">
        <v>0.15</v>
      </c>
      <c r="J34" s="99">
        <f>ROUND(((SUM(BF123:BF298))*I34),  2)</f>
        <v>0</v>
      </c>
      <c r="L34" s="32"/>
    </row>
    <row r="35" spans="2:12" s="1" customFormat="1" ht="14.45" hidden="1" customHeight="1">
      <c r="B35" s="32"/>
      <c r="E35" s="27" t="s">
        <v>40</v>
      </c>
      <c r="F35" s="99">
        <f>ROUND((SUM(BG123:BG298)),  2)</f>
        <v>0</v>
      </c>
      <c r="I35" s="100">
        <v>0.21</v>
      </c>
      <c r="J35" s="99">
        <f>0</f>
        <v>0</v>
      </c>
      <c r="L35" s="32"/>
    </row>
    <row r="36" spans="2:12" s="1" customFormat="1" ht="14.45" hidden="1" customHeight="1">
      <c r="B36" s="32"/>
      <c r="E36" s="27" t="s">
        <v>41</v>
      </c>
      <c r="F36" s="99">
        <f>ROUND((SUM(BH123:BH298)),  2)</f>
        <v>0</v>
      </c>
      <c r="I36" s="100">
        <v>0.15</v>
      </c>
      <c r="J36" s="99">
        <f>0</f>
        <v>0</v>
      </c>
      <c r="L36" s="32"/>
    </row>
    <row r="37" spans="2:12" s="1" customFormat="1" ht="14.45" hidden="1" customHeight="1">
      <c r="B37" s="32"/>
      <c r="E37" s="27" t="s">
        <v>42</v>
      </c>
      <c r="F37" s="99">
        <f>ROUND((SUM(BI123:BI298)),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310 - Jednotná kanalizace, stoka A-8.1 - OZ Za tržištěm</v>
      </c>
      <c r="F87" s="260"/>
      <c r="G87" s="260"/>
      <c r="H87" s="260"/>
      <c r="I87" s="91"/>
      <c r="L87" s="32"/>
    </row>
    <row r="88" spans="2:47" s="1" customFormat="1" ht="6.95" customHeight="1">
      <c r="B88" s="32"/>
      <c r="I88" s="91"/>
      <c r="L88" s="32"/>
    </row>
    <row r="89" spans="2:47" s="1" customFormat="1" ht="12" customHeight="1">
      <c r="B89" s="32"/>
      <c r="C89" s="27" t="s">
        <v>20</v>
      </c>
      <c r="F89" s="25" t="str">
        <f>F12</f>
        <v>Horažďovice</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Město Horaždovice</v>
      </c>
      <c r="I91" s="92" t="s">
        <v>29</v>
      </c>
      <c r="J91" s="30" t="str">
        <f>E21</f>
        <v xml:space="preserve"> </v>
      </c>
      <c r="L91" s="32"/>
    </row>
    <row r="92" spans="2:47" s="1" customFormat="1" ht="15.2" customHeight="1">
      <c r="B92" s="32"/>
      <c r="C92" s="27" t="s">
        <v>27</v>
      </c>
      <c r="F92" s="25" t="str">
        <f>IF(E18="","",E18)</f>
        <v>Vyplň údaj</v>
      </c>
      <c r="I92" s="92" t="s">
        <v>31</v>
      </c>
      <c r="J92" s="30" t="str">
        <f>E24</f>
        <v>Ing. Zdeněk Bláha</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J123</f>
        <v>0</v>
      </c>
      <c r="L96" s="32"/>
      <c r="AU96" s="17" t="s">
        <v>109</v>
      </c>
    </row>
    <row r="97" spans="2:12" s="8" customFormat="1" ht="24.95" customHeight="1">
      <c r="B97" s="118"/>
      <c r="D97" s="119" t="s">
        <v>110</v>
      </c>
      <c r="E97" s="120"/>
      <c r="F97" s="120"/>
      <c r="G97" s="120"/>
      <c r="H97" s="120"/>
      <c r="I97" s="121"/>
      <c r="J97" s="122">
        <f>J124</f>
        <v>0</v>
      </c>
      <c r="L97" s="118"/>
    </row>
    <row r="98" spans="2:12" s="9" customFormat="1" ht="19.899999999999999" customHeight="1">
      <c r="B98" s="123"/>
      <c r="D98" s="124" t="s">
        <v>111</v>
      </c>
      <c r="E98" s="125"/>
      <c r="F98" s="125"/>
      <c r="G98" s="125"/>
      <c r="H98" s="125"/>
      <c r="I98" s="126"/>
      <c r="J98" s="127">
        <f>J125</f>
        <v>0</v>
      </c>
      <c r="L98" s="123"/>
    </row>
    <row r="99" spans="2:12" s="9" customFormat="1" ht="19.899999999999999" customHeight="1">
      <c r="B99" s="123"/>
      <c r="D99" s="124" t="s">
        <v>113</v>
      </c>
      <c r="E99" s="125"/>
      <c r="F99" s="125"/>
      <c r="G99" s="125"/>
      <c r="H99" s="125"/>
      <c r="I99" s="126"/>
      <c r="J99" s="127">
        <f>J212</f>
        <v>0</v>
      </c>
      <c r="L99" s="123"/>
    </row>
    <row r="100" spans="2:12" s="9" customFormat="1" ht="19.899999999999999" customHeight="1">
      <c r="B100" s="123"/>
      <c r="D100" s="124" t="s">
        <v>420</v>
      </c>
      <c r="E100" s="125"/>
      <c r="F100" s="125"/>
      <c r="G100" s="125"/>
      <c r="H100" s="125"/>
      <c r="I100" s="126"/>
      <c r="J100" s="127">
        <f>J234</f>
        <v>0</v>
      </c>
      <c r="L100" s="123"/>
    </row>
    <row r="101" spans="2:12" s="9" customFormat="1" ht="19.899999999999999" customHeight="1">
      <c r="B101" s="123"/>
      <c r="D101" s="124" t="s">
        <v>115</v>
      </c>
      <c r="E101" s="125"/>
      <c r="F101" s="125"/>
      <c r="G101" s="125"/>
      <c r="H101" s="125"/>
      <c r="I101" s="126"/>
      <c r="J101" s="127">
        <f>J281</f>
        <v>0</v>
      </c>
      <c r="L101" s="123"/>
    </row>
    <row r="102" spans="2:12" s="9" customFormat="1" ht="19.899999999999999" customHeight="1">
      <c r="B102" s="123"/>
      <c r="D102" s="124" t="s">
        <v>421</v>
      </c>
      <c r="E102" s="125"/>
      <c r="F102" s="125"/>
      <c r="G102" s="125"/>
      <c r="H102" s="125"/>
      <c r="I102" s="126"/>
      <c r="J102" s="127">
        <f>J284</f>
        <v>0</v>
      </c>
      <c r="L102" s="123"/>
    </row>
    <row r="103" spans="2:12" s="9" customFormat="1" ht="19.899999999999999" customHeight="1">
      <c r="B103" s="123"/>
      <c r="D103" s="124" t="s">
        <v>116</v>
      </c>
      <c r="E103" s="125"/>
      <c r="F103" s="125"/>
      <c r="G103" s="125"/>
      <c r="H103" s="125"/>
      <c r="I103" s="126"/>
      <c r="J103" s="127">
        <f>J297</f>
        <v>0</v>
      </c>
      <c r="L103" s="123"/>
    </row>
    <row r="104" spans="2:12" s="1" customFormat="1" ht="21.75" customHeight="1">
      <c r="B104" s="32"/>
      <c r="I104" s="91"/>
      <c r="L104" s="32"/>
    </row>
    <row r="105" spans="2:12" s="1" customFormat="1" ht="6.95" customHeight="1">
      <c r="B105" s="44"/>
      <c r="C105" s="45"/>
      <c r="D105" s="45"/>
      <c r="E105" s="45"/>
      <c r="F105" s="45"/>
      <c r="G105" s="45"/>
      <c r="H105" s="45"/>
      <c r="I105" s="112"/>
      <c r="J105" s="45"/>
      <c r="K105" s="45"/>
      <c r="L105" s="32"/>
    </row>
    <row r="109" spans="2:12" s="1" customFormat="1" ht="6.95" customHeight="1">
      <c r="B109" s="46"/>
      <c r="C109" s="47"/>
      <c r="D109" s="47"/>
      <c r="E109" s="47"/>
      <c r="F109" s="47"/>
      <c r="G109" s="47"/>
      <c r="H109" s="47"/>
      <c r="I109" s="113"/>
      <c r="J109" s="47"/>
      <c r="K109" s="47"/>
      <c r="L109" s="32"/>
    </row>
    <row r="110" spans="2:12" s="1" customFormat="1" ht="24.95" customHeight="1">
      <c r="B110" s="32"/>
      <c r="C110" s="21" t="s">
        <v>117</v>
      </c>
      <c r="I110" s="91"/>
      <c r="L110" s="32"/>
    </row>
    <row r="111" spans="2:12" s="1" customFormat="1" ht="6.95" customHeight="1">
      <c r="B111" s="32"/>
      <c r="I111" s="91"/>
      <c r="L111" s="32"/>
    </row>
    <row r="112" spans="2:12" s="1" customFormat="1" ht="12" customHeight="1">
      <c r="B112" s="32"/>
      <c r="C112" s="27" t="s">
        <v>16</v>
      </c>
      <c r="I112" s="91"/>
      <c r="L112" s="32"/>
    </row>
    <row r="113" spans="2:65" s="1" customFormat="1" ht="16.5" customHeight="1">
      <c r="B113" s="32"/>
      <c r="E113" s="258" t="str">
        <f>E7</f>
        <v>Horažďovice ZTV 31/4</v>
      </c>
      <c r="F113" s="259"/>
      <c r="G113" s="259"/>
      <c r="H113" s="259"/>
      <c r="I113" s="91"/>
      <c r="L113" s="32"/>
    </row>
    <row r="114" spans="2:65" s="1" customFormat="1" ht="12" customHeight="1">
      <c r="B114" s="32"/>
      <c r="C114" s="27" t="s">
        <v>103</v>
      </c>
      <c r="I114" s="91"/>
      <c r="L114" s="32"/>
    </row>
    <row r="115" spans="2:65" s="1" customFormat="1" ht="16.5" customHeight="1">
      <c r="B115" s="32"/>
      <c r="E115" s="238" t="str">
        <f>E9</f>
        <v>SO 310 - Jednotná kanalizace, stoka A-8.1 - OZ Za tržištěm</v>
      </c>
      <c r="F115" s="260"/>
      <c r="G115" s="260"/>
      <c r="H115" s="260"/>
      <c r="I115" s="91"/>
      <c r="L115" s="32"/>
    </row>
    <row r="116" spans="2:65" s="1" customFormat="1" ht="6.95" customHeight="1">
      <c r="B116" s="32"/>
      <c r="I116" s="91"/>
      <c r="L116" s="32"/>
    </row>
    <row r="117" spans="2:65" s="1" customFormat="1" ht="12" customHeight="1">
      <c r="B117" s="32"/>
      <c r="C117" s="27" t="s">
        <v>20</v>
      </c>
      <c r="F117" s="25" t="str">
        <f>F12</f>
        <v>Horažďovice</v>
      </c>
      <c r="I117" s="92" t="s">
        <v>22</v>
      </c>
      <c r="J117" s="52" t="str">
        <f>IF(J12="","",J12)</f>
        <v>2. 7. 2019</v>
      </c>
      <c r="L117" s="32"/>
    </row>
    <row r="118" spans="2:65" s="1" customFormat="1" ht="6.95" customHeight="1">
      <c r="B118" s="32"/>
      <c r="I118" s="91"/>
      <c r="L118" s="32"/>
    </row>
    <row r="119" spans="2:65" s="1" customFormat="1" ht="15.2" customHeight="1">
      <c r="B119" s="32"/>
      <c r="C119" s="27" t="s">
        <v>24</v>
      </c>
      <c r="F119" s="25" t="str">
        <f>E15</f>
        <v>Město Horaždovice</v>
      </c>
      <c r="I119" s="92" t="s">
        <v>29</v>
      </c>
      <c r="J119" s="30" t="str">
        <f>E21</f>
        <v xml:space="preserve"> </v>
      </c>
      <c r="L119" s="32"/>
    </row>
    <row r="120" spans="2:65" s="1" customFormat="1" ht="15.2" customHeight="1">
      <c r="B120" s="32"/>
      <c r="C120" s="27" t="s">
        <v>27</v>
      </c>
      <c r="F120" s="25" t="str">
        <f>IF(E18="","",E18)</f>
        <v>Vyplň údaj</v>
      </c>
      <c r="I120" s="92" t="s">
        <v>31</v>
      </c>
      <c r="J120" s="30" t="str">
        <f>E24</f>
        <v>Ing. Zdeněk Bláha</v>
      </c>
      <c r="L120" s="32"/>
    </row>
    <row r="121" spans="2:65" s="1" customFormat="1" ht="10.35" customHeight="1">
      <c r="B121" s="32"/>
      <c r="I121" s="91"/>
      <c r="L121" s="32"/>
    </row>
    <row r="122" spans="2:65" s="10" customFormat="1" ht="29.25" customHeight="1">
      <c r="B122" s="128"/>
      <c r="C122" s="129" t="s">
        <v>118</v>
      </c>
      <c r="D122" s="130" t="s">
        <v>58</v>
      </c>
      <c r="E122" s="130" t="s">
        <v>54</v>
      </c>
      <c r="F122" s="130" t="s">
        <v>55</v>
      </c>
      <c r="G122" s="130" t="s">
        <v>119</v>
      </c>
      <c r="H122" s="130" t="s">
        <v>120</v>
      </c>
      <c r="I122" s="131" t="s">
        <v>121</v>
      </c>
      <c r="J122" s="130" t="s">
        <v>107</v>
      </c>
      <c r="K122" s="132" t="s">
        <v>122</v>
      </c>
      <c r="L122" s="128"/>
      <c r="M122" s="59" t="s">
        <v>1</v>
      </c>
      <c r="N122" s="60" t="s">
        <v>37</v>
      </c>
      <c r="O122" s="60" t="s">
        <v>123</v>
      </c>
      <c r="P122" s="60" t="s">
        <v>124</v>
      </c>
      <c r="Q122" s="60" t="s">
        <v>125</v>
      </c>
      <c r="R122" s="60" t="s">
        <v>126</v>
      </c>
      <c r="S122" s="60" t="s">
        <v>127</v>
      </c>
      <c r="T122" s="61" t="s">
        <v>128</v>
      </c>
    </row>
    <row r="123" spans="2:65" s="1" customFormat="1" ht="22.9" customHeight="1">
      <c r="B123" s="32"/>
      <c r="C123" s="64" t="s">
        <v>129</v>
      </c>
      <c r="I123" s="91"/>
      <c r="J123" s="133">
        <f>BK123</f>
        <v>0</v>
      </c>
      <c r="L123" s="32"/>
      <c r="M123" s="62"/>
      <c r="N123" s="53"/>
      <c r="O123" s="53"/>
      <c r="P123" s="134">
        <f>P124</f>
        <v>0</v>
      </c>
      <c r="Q123" s="53"/>
      <c r="R123" s="134">
        <f>R124</f>
        <v>199.13601452</v>
      </c>
      <c r="S123" s="53"/>
      <c r="T123" s="135">
        <f>T124</f>
        <v>5.2766999999999999</v>
      </c>
      <c r="AT123" s="17" t="s">
        <v>72</v>
      </c>
      <c r="AU123" s="17" t="s">
        <v>109</v>
      </c>
      <c r="BK123" s="136">
        <f>BK124</f>
        <v>0</v>
      </c>
    </row>
    <row r="124" spans="2:65" s="11" customFormat="1" ht="25.9" customHeight="1">
      <c r="B124" s="137"/>
      <c r="D124" s="138" t="s">
        <v>72</v>
      </c>
      <c r="E124" s="139" t="s">
        <v>130</v>
      </c>
      <c r="F124" s="139" t="s">
        <v>131</v>
      </c>
      <c r="I124" s="140"/>
      <c r="J124" s="141">
        <f>BK124</f>
        <v>0</v>
      </c>
      <c r="L124" s="137"/>
      <c r="M124" s="142"/>
      <c r="N124" s="143"/>
      <c r="O124" s="143"/>
      <c r="P124" s="144">
        <f>P125+P212+P234+P281+P284+P297</f>
        <v>0</v>
      </c>
      <c r="Q124" s="143"/>
      <c r="R124" s="144">
        <f>R125+R212+R234+R281+R284+R297</f>
        <v>199.13601452</v>
      </c>
      <c r="S124" s="143"/>
      <c r="T124" s="145">
        <f>T125+T212+T234+T281+T284+T297</f>
        <v>5.2766999999999999</v>
      </c>
      <c r="AR124" s="138" t="s">
        <v>81</v>
      </c>
      <c r="AT124" s="146" t="s">
        <v>72</v>
      </c>
      <c r="AU124" s="146" t="s">
        <v>73</v>
      </c>
      <c r="AY124" s="138" t="s">
        <v>132</v>
      </c>
      <c r="BK124" s="147">
        <f>BK125+BK212+BK234+BK281+BK284+BK297</f>
        <v>0</v>
      </c>
    </row>
    <row r="125" spans="2:65" s="11" customFormat="1" ht="22.9" customHeight="1">
      <c r="B125" s="137"/>
      <c r="D125" s="138" t="s">
        <v>72</v>
      </c>
      <c r="E125" s="148" t="s">
        <v>81</v>
      </c>
      <c r="F125" s="148" t="s">
        <v>133</v>
      </c>
      <c r="I125" s="140"/>
      <c r="J125" s="149">
        <f>BK125</f>
        <v>0</v>
      </c>
      <c r="L125" s="137"/>
      <c r="M125" s="142"/>
      <c r="N125" s="143"/>
      <c r="O125" s="143"/>
      <c r="P125" s="144">
        <f>SUM(P126:P211)</f>
        <v>0</v>
      </c>
      <c r="Q125" s="143"/>
      <c r="R125" s="144">
        <f>SUM(R126:R211)</f>
        <v>176.987414</v>
      </c>
      <c r="S125" s="143"/>
      <c r="T125" s="145">
        <f>SUM(T126:T211)</f>
        <v>5.2766999999999999</v>
      </c>
      <c r="AR125" s="138" t="s">
        <v>81</v>
      </c>
      <c r="AT125" s="146" t="s">
        <v>72</v>
      </c>
      <c r="AU125" s="146" t="s">
        <v>81</v>
      </c>
      <c r="AY125" s="138" t="s">
        <v>132</v>
      </c>
      <c r="BK125" s="147">
        <f>SUM(BK126:BK211)</f>
        <v>0</v>
      </c>
    </row>
    <row r="126" spans="2:65" s="1" customFormat="1" ht="60" customHeight="1">
      <c r="B126" s="150"/>
      <c r="C126" s="151" t="s">
        <v>81</v>
      </c>
      <c r="D126" s="151" t="s">
        <v>134</v>
      </c>
      <c r="E126" s="152" t="s">
        <v>422</v>
      </c>
      <c r="F126" s="153" t="s">
        <v>423</v>
      </c>
      <c r="G126" s="154" t="s">
        <v>220</v>
      </c>
      <c r="H126" s="155">
        <v>4.95</v>
      </c>
      <c r="I126" s="156"/>
      <c r="J126" s="157">
        <f>ROUND(I126*H126,2)</f>
        <v>0</v>
      </c>
      <c r="K126" s="153" t="s">
        <v>424</v>
      </c>
      <c r="L126" s="32"/>
      <c r="M126" s="158" t="s">
        <v>1</v>
      </c>
      <c r="N126" s="159" t="s">
        <v>38</v>
      </c>
      <c r="O126" s="55"/>
      <c r="P126" s="160">
        <f>O126*H126</f>
        <v>0</v>
      </c>
      <c r="Q126" s="160">
        <v>0</v>
      </c>
      <c r="R126" s="160">
        <f>Q126*H126</f>
        <v>0</v>
      </c>
      <c r="S126" s="160">
        <v>0.75</v>
      </c>
      <c r="T126" s="161">
        <f>S126*H126</f>
        <v>3.7125000000000004</v>
      </c>
      <c r="AR126" s="162" t="s">
        <v>139</v>
      </c>
      <c r="AT126" s="162" t="s">
        <v>134</v>
      </c>
      <c r="AU126" s="162" t="s">
        <v>83</v>
      </c>
      <c r="AY126" s="17" t="s">
        <v>132</v>
      </c>
      <c r="BE126" s="163">
        <f>IF(N126="základní",J126,0)</f>
        <v>0</v>
      </c>
      <c r="BF126" s="163">
        <f>IF(N126="snížená",J126,0)</f>
        <v>0</v>
      </c>
      <c r="BG126" s="163">
        <f>IF(N126="zákl. přenesená",J126,0)</f>
        <v>0</v>
      </c>
      <c r="BH126" s="163">
        <f>IF(N126="sníž. přenesená",J126,0)</f>
        <v>0</v>
      </c>
      <c r="BI126" s="163">
        <f>IF(N126="nulová",J126,0)</f>
        <v>0</v>
      </c>
      <c r="BJ126" s="17" t="s">
        <v>81</v>
      </c>
      <c r="BK126" s="163">
        <f>ROUND(I126*H126,2)</f>
        <v>0</v>
      </c>
      <c r="BL126" s="17" t="s">
        <v>139</v>
      </c>
      <c r="BM126" s="162" t="s">
        <v>425</v>
      </c>
    </row>
    <row r="127" spans="2:65" s="12" customFormat="1" ht="11.25">
      <c r="B127" s="167"/>
      <c r="D127" s="164" t="s">
        <v>143</v>
      </c>
      <c r="E127" s="168" t="s">
        <v>1</v>
      </c>
      <c r="F127" s="169" t="s">
        <v>426</v>
      </c>
      <c r="H127" s="170">
        <v>4.95</v>
      </c>
      <c r="I127" s="171"/>
      <c r="L127" s="167"/>
      <c r="M127" s="172"/>
      <c r="N127" s="173"/>
      <c r="O127" s="173"/>
      <c r="P127" s="173"/>
      <c r="Q127" s="173"/>
      <c r="R127" s="173"/>
      <c r="S127" s="173"/>
      <c r="T127" s="174"/>
      <c r="AT127" s="168" t="s">
        <v>143</v>
      </c>
      <c r="AU127" s="168" t="s">
        <v>83</v>
      </c>
      <c r="AV127" s="12" t="s">
        <v>83</v>
      </c>
      <c r="AW127" s="12" t="s">
        <v>30</v>
      </c>
      <c r="AX127" s="12" t="s">
        <v>81</v>
      </c>
      <c r="AY127" s="168" t="s">
        <v>132</v>
      </c>
    </row>
    <row r="128" spans="2:65" s="1" customFormat="1" ht="60" customHeight="1">
      <c r="B128" s="150"/>
      <c r="C128" s="151" t="s">
        <v>83</v>
      </c>
      <c r="D128" s="151" t="s">
        <v>134</v>
      </c>
      <c r="E128" s="152" t="s">
        <v>427</v>
      </c>
      <c r="F128" s="153" t="s">
        <v>428</v>
      </c>
      <c r="G128" s="154" t="s">
        <v>220</v>
      </c>
      <c r="H128" s="155">
        <v>4.95</v>
      </c>
      <c r="I128" s="156"/>
      <c r="J128" s="157">
        <f>ROUND(I128*H128,2)</f>
        <v>0</v>
      </c>
      <c r="K128" s="153" t="s">
        <v>424</v>
      </c>
      <c r="L128" s="32"/>
      <c r="M128" s="158" t="s">
        <v>1</v>
      </c>
      <c r="N128" s="159" t="s">
        <v>38</v>
      </c>
      <c r="O128" s="55"/>
      <c r="P128" s="160">
        <f>O128*H128</f>
        <v>0</v>
      </c>
      <c r="Q128" s="160">
        <v>0</v>
      </c>
      <c r="R128" s="160">
        <f>Q128*H128</f>
        <v>0</v>
      </c>
      <c r="S128" s="160">
        <v>0.316</v>
      </c>
      <c r="T128" s="161">
        <f>S128*H128</f>
        <v>1.5642</v>
      </c>
      <c r="AR128" s="162" t="s">
        <v>139</v>
      </c>
      <c r="AT128" s="162" t="s">
        <v>134</v>
      </c>
      <c r="AU128" s="162" t="s">
        <v>83</v>
      </c>
      <c r="AY128" s="17" t="s">
        <v>132</v>
      </c>
      <c r="BE128" s="163">
        <f>IF(N128="základní",J128,0)</f>
        <v>0</v>
      </c>
      <c r="BF128" s="163">
        <f>IF(N128="snížená",J128,0)</f>
        <v>0</v>
      </c>
      <c r="BG128" s="163">
        <f>IF(N128="zákl. přenesená",J128,0)</f>
        <v>0</v>
      </c>
      <c r="BH128" s="163">
        <f>IF(N128="sníž. přenesená",J128,0)</f>
        <v>0</v>
      </c>
      <c r="BI128" s="163">
        <f>IF(N128="nulová",J128,0)</f>
        <v>0</v>
      </c>
      <c r="BJ128" s="17" t="s">
        <v>81</v>
      </c>
      <c r="BK128" s="163">
        <f>ROUND(I128*H128,2)</f>
        <v>0</v>
      </c>
      <c r="BL128" s="17" t="s">
        <v>139</v>
      </c>
      <c r="BM128" s="162" t="s">
        <v>429</v>
      </c>
    </row>
    <row r="129" spans="2:65" s="12" customFormat="1" ht="11.25">
      <c r="B129" s="167"/>
      <c r="D129" s="164" t="s">
        <v>143</v>
      </c>
      <c r="E129" s="168" t="s">
        <v>1</v>
      </c>
      <c r="F129" s="169" t="s">
        <v>426</v>
      </c>
      <c r="H129" s="170">
        <v>4.95</v>
      </c>
      <c r="I129" s="171"/>
      <c r="L129" s="167"/>
      <c r="M129" s="172"/>
      <c r="N129" s="173"/>
      <c r="O129" s="173"/>
      <c r="P129" s="173"/>
      <c r="Q129" s="173"/>
      <c r="R129" s="173"/>
      <c r="S129" s="173"/>
      <c r="T129" s="174"/>
      <c r="AT129" s="168" t="s">
        <v>143</v>
      </c>
      <c r="AU129" s="168" t="s">
        <v>83</v>
      </c>
      <c r="AV129" s="12" t="s">
        <v>83</v>
      </c>
      <c r="AW129" s="12" t="s">
        <v>30</v>
      </c>
      <c r="AX129" s="12" t="s">
        <v>81</v>
      </c>
      <c r="AY129" s="168" t="s">
        <v>132</v>
      </c>
    </row>
    <row r="130" spans="2:65" s="1" customFormat="1" ht="24" customHeight="1">
      <c r="B130" s="150"/>
      <c r="C130" s="151" t="s">
        <v>156</v>
      </c>
      <c r="D130" s="151" t="s">
        <v>134</v>
      </c>
      <c r="E130" s="152" t="s">
        <v>430</v>
      </c>
      <c r="F130" s="153" t="s">
        <v>431</v>
      </c>
      <c r="G130" s="154" t="s">
        <v>432</v>
      </c>
      <c r="H130" s="155">
        <v>640</v>
      </c>
      <c r="I130" s="156"/>
      <c r="J130" s="157">
        <f>ROUND(I130*H130,2)</f>
        <v>0</v>
      </c>
      <c r="K130" s="153" t="s">
        <v>424</v>
      </c>
      <c r="L130" s="32"/>
      <c r="M130" s="158" t="s">
        <v>1</v>
      </c>
      <c r="N130" s="159" t="s">
        <v>38</v>
      </c>
      <c r="O130" s="55"/>
      <c r="P130" s="160">
        <f>O130*H130</f>
        <v>0</v>
      </c>
      <c r="Q130" s="160">
        <v>0</v>
      </c>
      <c r="R130" s="160">
        <f>Q130*H130</f>
        <v>0</v>
      </c>
      <c r="S130" s="160">
        <v>0</v>
      </c>
      <c r="T130" s="161">
        <f>S130*H130</f>
        <v>0</v>
      </c>
      <c r="AR130" s="162" t="s">
        <v>139</v>
      </c>
      <c r="AT130" s="162" t="s">
        <v>134</v>
      </c>
      <c r="AU130" s="162" t="s">
        <v>83</v>
      </c>
      <c r="AY130" s="17" t="s">
        <v>132</v>
      </c>
      <c r="BE130" s="163">
        <f>IF(N130="základní",J130,0)</f>
        <v>0</v>
      </c>
      <c r="BF130" s="163">
        <f>IF(N130="snížená",J130,0)</f>
        <v>0</v>
      </c>
      <c r="BG130" s="163">
        <f>IF(N130="zákl. přenesená",J130,0)</f>
        <v>0</v>
      </c>
      <c r="BH130" s="163">
        <f>IF(N130="sníž. přenesená",J130,0)</f>
        <v>0</v>
      </c>
      <c r="BI130" s="163">
        <f>IF(N130="nulová",J130,0)</f>
        <v>0</v>
      </c>
      <c r="BJ130" s="17" t="s">
        <v>81</v>
      </c>
      <c r="BK130" s="163">
        <f>ROUND(I130*H130,2)</f>
        <v>0</v>
      </c>
      <c r="BL130" s="17" t="s">
        <v>139</v>
      </c>
      <c r="BM130" s="162" t="s">
        <v>433</v>
      </c>
    </row>
    <row r="131" spans="2:65" s="12" customFormat="1" ht="11.25">
      <c r="B131" s="167"/>
      <c r="D131" s="164" t="s">
        <v>143</v>
      </c>
      <c r="E131" s="168" t="s">
        <v>1</v>
      </c>
      <c r="F131" s="169" t="s">
        <v>434</v>
      </c>
      <c r="H131" s="170">
        <v>640</v>
      </c>
      <c r="I131" s="171"/>
      <c r="L131" s="167"/>
      <c r="M131" s="172"/>
      <c r="N131" s="173"/>
      <c r="O131" s="173"/>
      <c r="P131" s="173"/>
      <c r="Q131" s="173"/>
      <c r="R131" s="173"/>
      <c r="S131" s="173"/>
      <c r="T131" s="174"/>
      <c r="AT131" s="168" t="s">
        <v>143</v>
      </c>
      <c r="AU131" s="168" t="s">
        <v>83</v>
      </c>
      <c r="AV131" s="12" t="s">
        <v>83</v>
      </c>
      <c r="AW131" s="12" t="s">
        <v>30</v>
      </c>
      <c r="AX131" s="12" t="s">
        <v>81</v>
      </c>
      <c r="AY131" s="168" t="s">
        <v>132</v>
      </c>
    </row>
    <row r="132" spans="2:65" s="1" customFormat="1" ht="36" customHeight="1">
      <c r="B132" s="150"/>
      <c r="C132" s="151" t="s">
        <v>139</v>
      </c>
      <c r="D132" s="151" t="s">
        <v>134</v>
      </c>
      <c r="E132" s="152" t="s">
        <v>435</v>
      </c>
      <c r="F132" s="153" t="s">
        <v>436</v>
      </c>
      <c r="G132" s="154" t="s">
        <v>437</v>
      </c>
      <c r="H132" s="155">
        <v>80</v>
      </c>
      <c r="I132" s="156"/>
      <c r="J132" s="157">
        <f>ROUND(I132*H132,2)</f>
        <v>0</v>
      </c>
      <c r="K132" s="153" t="s">
        <v>424</v>
      </c>
      <c r="L132" s="32"/>
      <c r="M132" s="158" t="s">
        <v>1</v>
      </c>
      <c r="N132" s="159" t="s">
        <v>38</v>
      </c>
      <c r="O132" s="55"/>
      <c r="P132" s="160">
        <f>O132*H132</f>
        <v>0</v>
      </c>
      <c r="Q132" s="160">
        <v>0</v>
      </c>
      <c r="R132" s="160">
        <f>Q132*H132</f>
        <v>0</v>
      </c>
      <c r="S132" s="160">
        <v>0</v>
      </c>
      <c r="T132" s="161">
        <f>S132*H132</f>
        <v>0</v>
      </c>
      <c r="AR132" s="162" t="s">
        <v>139</v>
      </c>
      <c r="AT132" s="162" t="s">
        <v>134</v>
      </c>
      <c r="AU132" s="162" t="s">
        <v>83</v>
      </c>
      <c r="AY132" s="17" t="s">
        <v>132</v>
      </c>
      <c r="BE132" s="163">
        <f>IF(N132="základní",J132,0)</f>
        <v>0</v>
      </c>
      <c r="BF132" s="163">
        <f>IF(N132="snížená",J132,0)</f>
        <v>0</v>
      </c>
      <c r="BG132" s="163">
        <f>IF(N132="zákl. přenesená",J132,0)</f>
        <v>0</v>
      </c>
      <c r="BH132" s="163">
        <f>IF(N132="sníž. přenesená",J132,0)</f>
        <v>0</v>
      </c>
      <c r="BI132" s="163">
        <f>IF(N132="nulová",J132,0)</f>
        <v>0</v>
      </c>
      <c r="BJ132" s="17" t="s">
        <v>81</v>
      </c>
      <c r="BK132" s="163">
        <f>ROUND(I132*H132,2)</f>
        <v>0</v>
      </c>
      <c r="BL132" s="17" t="s">
        <v>139</v>
      </c>
      <c r="BM132" s="162" t="s">
        <v>438</v>
      </c>
    </row>
    <row r="133" spans="2:65" s="12" customFormat="1" ht="11.25">
      <c r="B133" s="167"/>
      <c r="D133" s="164" t="s">
        <v>143</v>
      </c>
      <c r="E133" s="168" t="s">
        <v>1</v>
      </c>
      <c r="F133" s="169" t="s">
        <v>439</v>
      </c>
      <c r="H133" s="170">
        <v>80</v>
      </c>
      <c r="I133" s="171"/>
      <c r="L133" s="167"/>
      <c r="M133" s="172"/>
      <c r="N133" s="173"/>
      <c r="O133" s="173"/>
      <c r="P133" s="173"/>
      <c r="Q133" s="173"/>
      <c r="R133" s="173"/>
      <c r="S133" s="173"/>
      <c r="T133" s="174"/>
      <c r="AT133" s="168" t="s">
        <v>143</v>
      </c>
      <c r="AU133" s="168" t="s">
        <v>83</v>
      </c>
      <c r="AV133" s="12" t="s">
        <v>83</v>
      </c>
      <c r="AW133" s="12" t="s">
        <v>30</v>
      </c>
      <c r="AX133" s="12" t="s">
        <v>81</v>
      </c>
      <c r="AY133" s="168" t="s">
        <v>132</v>
      </c>
    </row>
    <row r="134" spans="2:65" s="1" customFormat="1" ht="36" customHeight="1">
      <c r="B134" s="150"/>
      <c r="C134" s="151" t="s">
        <v>166</v>
      </c>
      <c r="D134" s="151" t="s">
        <v>134</v>
      </c>
      <c r="E134" s="152" t="s">
        <v>440</v>
      </c>
      <c r="F134" s="153" t="s">
        <v>441</v>
      </c>
      <c r="G134" s="154" t="s">
        <v>262</v>
      </c>
      <c r="H134" s="155">
        <v>16</v>
      </c>
      <c r="I134" s="156"/>
      <c r="J134" s="157">
        <f>ROUND(I134*H134,2)</f>
        <v>0</v>
      </c>
      <c r="K134" s="153" t="s">
        <v>424</v>
      </c>
      <c r="L134" s="32"/>
      <c r="M134" s="158" t="s">
        <v>1</v>
      </c>
      <c r="N134" s="159" t="s">
        <v>38</v>
      </c>
      <c r="O134" s="55"/>
      <c r="P134" s="160">
        <f>O134*H134</f>
        <v>0</v>
      </c>
      <c r="Q134" s="160">
        <v>2.9999999999999997E-4</v>
      </c>
      <c r="R134" s="160">
        <f>Q134*H134</f>
        <v>4.7999999999999996E-3</v>
      </c>
      <c r="S134" s="160">
        <v>0</v>
      </c>
      <c r="T134" s="161">
        <f>S134*H134</f>
        <v>0</v>
      </c>
      <c r="AR134" s="162" t="s">
        <v>139</v>
      </c>
      <c r="AT134" s="162" t="s">
        <v>134</v>
      </c>
      <c r="AU134" s="162" t="s">
        <v>83</v>
      </c>
      <c r="AY134" s="17" t="s">
        <v>132</v>
      </c>
      <c r="BE134" s="163">
        <f>IF(N134="základní",J134,0)</f>
        <v>0</v>
      </c>
      <c r="BF134" s="163">
        <f>IF(N134="snížená",J134,0)</f>
        <v>0</v>
      </c>
      <c r="BG134" s="163">
        <f>IF(N134="zákl. přenesená",J134,0)</f>
        <v>0</v>
      </c>
      <c r="BH134" s="163">
        <f>IF(N134="sníž. přenesená",J134,0)</f>
        <v>0</v>
      </c>
      <c r="BI134" s="163">
        <f>IF(N134="nulová",J134,0)</f>
        <v>0</v>
      </c>
      <c r="BJ134" s="17" t="s">
        <v>81</v>
      </c>
      <c r="BK134" s="163">
        <f>ROUND(I134*H134,2)</f>
        <v>0</v>
      </c>
      <c r="BL134" s="17" t="s">
        <v>139</v>
      </c>
      <c r="BM134" s="162" t="s">
        <v>442</v>
      </c>
    </row>
    <row r="135" spans="2:65" s="12" customFormat="1" ht="11.25">
      <c r="B135" s="167"/>
      <c r="D135" s="164" t="s">
        <v>143</v>
      </c>
      <c r="E135" s="168" t="s">
        <v>1</v>
      </c>
      <c r="F135" s="169" t="s">
        <v>443</v>
      </c>
      <c r="H135" s="170">
        <v>16</v>
      </c>
      <c r="I135" s="171"/>
      <c r="L135" s="167"/>
      <c r="M135" s="172"/>
      <c r="N135" s="173"/>
      <c r="O135" s="173"/>
      <c r="P135" s="173"/>
      <c r="Q135" s="173"/>
      <c r="R135" s="173"/>
      <c r="S135" s="173"/>
      <c r="T135" s="174"/>
      <c r="AT135" s="168" t="s">
        <v>143</v>
      </c>
      <c r="AU135" s="168" t="s">
        <v>83</v>
      </c>
      <c r="AV135" s="12" t="s">
        <v>83</v>
      </c>
      <c r="AW135" s="12" t="s">
        <v>30</v>
      </c>
      <c r="AX135" s="12" t="s">
        <v>81</v>
      </c>
      <c r="AY135" s="168" t="s">
        <v>132</v>
      </c>
    </row>
    <row r="136" spans="2:65" s="1" customFormat="1" ht="36" customHeight="1">
      <c r="B136" s="150"/>
      <c r="C136" s="151" t="s">
        <v>171</v>
      </c>
      <c r="D136" s="151" t="s">
        <v>134</v>
      </c>
      <c r="E136" s="152" t="s">
        <v>444</v>
      </c>
      <c r="F136" s="153" t="s">
        <v>445</v>
      </c>
      <c r="G136" s="154" t="s">
        <v>262</v>
      </c>
      <c r="H136" s="155">
        <v>16</v>
      </c>
      <c r="I136" s="156"/>
      <c r="J136" s="157">
        <f>ROUND(I136*H136,2)</f>
        <v>0</v>
      </c>
      <c r="K136" s="153" t="s">
        <v>424</v>
      </c>
      <c r="L136" s="32"/>
      <c r="M136" s="158" t="s">
        <v>1</v>
      </c>
      <c r="N136" s="159" t="s">
        <v>38</v>
      </c>
      <c r="O136" s="55"/>
      <c r="P136" s="160">
        <f>O136*H136</f>
        <v>0</v>
      </c>
      <c r="Q136" s="160">
        <v>0</v>
      </c>
      <c r="R136" s="160">
        <f>Q136*H136</f>
        <v>0</v>
      </c>
      <c r="S136" s="160">
        <v>0</v>
      </c>
      <c r="T136" s="161">
        <f>S136*H136</f>
        <v>0</v>
      </c>
      <c r="AR136" s="162" t="s">
        <v>139</v>
      </c>
      <c r="AT136" s="162" t="s">
        <v>134</v>
      </c>
      <c r="AU136" s="162" t="s">
        <v>83</v>
      </c>
      <c r="AY136" s="17" t="s">
        <v>132</v>
      </c>
      <c r="BE136" s="163">
        <f>IF(N136="základní",J136,0)</f>
        <v>0</v>
      </c>
      <c r="BF136" s="163">
        <f>IF(N136="snížená",J136,0)</f>
        <v>0</v>
      </c>
      <c r="BG136" s="163">
        <f>IF(N136="zákl. přenesená",J136,0)</f>
        <v>0</v>
      </c>
      <c r="BH136" s="163">
        <f>IF(N136="sníž. přenesená",J136,0)</f>
        <v>0</v>
      </c>
      <c r="BI136" s="163">
        <f>IF(N136="nulová",J136,0)</f>
        <v>0</v>
      </c>
      <c r="BJ136" s="17" t="s">
        <v>81</v>
      </c>
      <c r="BK136" s="163">
        <f>ROUND(I136*H136,2)</f>
        <v>0</v>
      </c>
      <c r="BL136" s="17" t="s">
        <v>139</v>
      </c>
      <c r="BM136" s="162" t="s">
        <v>446</v>
      </c>
    </row>
    <row r="137" spans="2:65" s="12" customFormat="1" ht="11.25">
      <c r="B137" s="167"/>
      <c r="D137" s="164" t="s">
        <v>143</v>
      </c>
      <c r="E137" s="168" t="s">
        <v>1</v>
      </c>
      <c r="F137" s="169" t="s">
        <v>447</v>
      </c>
      <c r="H137" s="170">
        <v>16</v>
      </c>
      <c r="I137" s="171"/>
      <c r="L137" s="167"/>
      <c r="M137" s="172"/>
      <c r="N137" s="173"/>
      <c r="O137" s="173"/>
      <c r="P137" s="173"/>
      <c r="Q137" s="173"/>
      <c r="R137" s="173"/>
      <c r="S137" s="173"/>
      <c r="T137" s="174"/>
      <c r="AT137" s="168" t="s">
        <v>143</v>
      </c>
      <c r="AU137" s="168" t="s">
        <v>83</v>
      </c>
      <c r="AV137" s="12" t="s">
        <v>83</v>
      </c>
      <c r="AW137" s="12" t="s">
        <v>30</v>
      </c>
      <c r="AX137" s="12" t="s">
        <v>81</v>
      </c>
      <c r="AY137" s="168" t="s">
        <v>132</v>
      </c>
    </row>
    <row r="138" spans="2:65" s="1" customFormat="1" ht="24" customHeight="1">
      <c r="B138" s="150"/>
      <c r="C138" s="151" t="s">
        <v>177</v>
      </c>
      <c r="D138" s="151" t="s">
        <v>134</v>
      </c>
      <c r="E138" s="152" t="s">
        <v>448</v>
      </c>
      <c r="F138" s="153" t="s">
        <v>449</v>
      </c>
      <c r="G138" s="154" t="s">
        <v>262</v>
      </c>
      <c r="H138" s="155">
        <v>23.2</v>
      </c>
      <c r="I138" s="156"/>
      <c r="J138" s="157">
        <f>ROUND(I138*H138,2)</f>
        <v>0</v>
      </c>
      <c r="K138" s="153" t="s">
        <v>424</v>
      </c>
      <c r="L138" s="32"/>
      <c r="M138" s="158" t="s">
        <v>1</v>
      </c>
      <c r="N138" s="159" t="s">
        <v>38</v>
      </c>
      <c r="O138" s="55"/>
      <c r="P138" s="160">
        <f>O138*H138</f>
        <v>0</v>
      </c>
      <c r="Q138" s="160">
        <v>1.1820000000000001E-2</v>
      </c>
      <c r="R138" s="160">
        <f>Q138*H138</f>
        <v>0.27422400000000002</v>
      </c>
      <c r="S138" s="160">
        <v>0</v>
      </c>
      <c r="T138" s="161">
        <f>S138*H138</f>
        <v>0</v>
      </c>
      <c r="AR138" s="162" t="s">
        <v>139</v>
      </c>
      <c r="AT138" s="162" t="s">
        <v>134</v>
      </c>
      <c r="AU138" s="162" t="s">
        <v>83</v>
      </c>
      <c r="AY138" s="17" t="s">
        <v>132</v>
      </c>
      <c r="BE138" s="163">
        <f>IF(N138="základní",J138,0)</f>
        <v>0</v>
      </c>
      <c r="BF138" s="163">
        <f>IF(N138="snížená",J138,0)</f>
        <v>0</v>
      </c>
      <c r="BG138" s="163">
        <f>IF(N138="zákl. přenesená",J138,0)</f>
        <v>0</v>
      </c>
      <c r="BH138" s="163">
        <f>IF(N138="sníž. přenesená",J138,0)</f>
        <v>0</v>
      </c>
      <c r="BI138" s="163">
        <f>IF(N138="nulová",J138,0)</f>
        <v>0</v>
      </c>
      <c r="BJ138" s="17" t="s">
        <v>81</v>
      </c>
      <c r="BK138" s="163">
        <f>ROUND(I138*H138,2)</f>
        <v>0</v>
      </c>
      <c r="BL138" s="17" t="s">
        <v>139</v>
      </c>
      <c r="BM138" s="162" t="s">
        <v>450</v>
      </c>
    </row>
    <row r="139" spans="2:65" s="12" customFormat="1" ht="11.25">
      <c r="B139" s="167"/>
      <c r="D139" s="164" t="s">
        <v>143</v>
      </c>
      <c r="E139" s="168" t="s">
        <v>1</v>
      </c>
      <c r="F139" s="169" t="s">
        <v>451</v>
      </c>
      <c r="H139" s="170">
        <v>23.2</v>
      </c>
      <c r="I139" s="171"/>
      <c r="L139" s="167"/>
      <c r="M139" s="172"/>
      <c r="N139" s="173"/>
      <c r="O139" s="173"/>
      <c r="P139" s="173"/>
      <c r="Q139" s="173"/>
      <c r="R139" s="173"/>
      <c r="S139" s="173"/>
      <c r="T139" s="174"/>
      <c r="AT139" s="168" t="s">
        <v>143</v>
      </c>
      <c r="AU139" s="168" t="s">
        <v>83</v>
      </c>
      <c r="AV139" s="12" t="s">
        <v>83</v>
      </c>
      <c r="AW139" s="12" t="s">
        <v>30</v>
      </c>
      <c r="AX139" s="12" t="s">
        <v>81</v>
      </c>
      <c r="AY139" s="168" t="s">
        <v>132</v>
      </c>
    </row>
    <row r="140" spans="2:65" s="1" customFormat="1" ht="24" customHeight="1">
      <c r="B140" s="150"/>
      <c r="C140" s="151" t="s">
        <v>183</v>
      </c>
      <c r="D140" s="151" t="s">
        <v>134</v>
      </c>
      <c r="E140" s="152" t="s">
        <v>452</v>
      </c>
      <c r="F140" s="153" t="s">
        <v>453</v>
      </c>
      <c r="G140" s="154" t="s">
        <v>262</v>
      </c>
      <c r="H140" s="155">
        <v>23.2</v>
      </c>
      <c r="I140" s="156"/>
      <c r="J140" s="157">
        <f>ROUND(I140*H140,2)</f>
        <v>0</v>
      </c>
      <c r="K140" s="153" t="s">
        <v>424</v>
      </c>
      <c r="L140" s="32"/>
      <c r="M140" s="158" t="s">
        <v>1</v>
      </c>
      <c r="N140" s="159" t="s">
        <v>38</v>
      </c>
      <c r="O140" s="55"/>
      <c r="P140" s="160">
        <f>O140*H140</f>
        <v>0</v>
      </c>
      <c r="Q140" s="160">
        <v>0</v>
      </c>
      <c r="R140" s="160">
        <f>Q140*H140</f>
        <v>0</v>
      </c>
      <c r="S140" s="160">
        <v>0</v>
      </c>
      <c r="T140" s="161">
        <f>S140*H140</f>
        <v>0</v>
      </c>
      <c r="AR140" s="162" t="s">
        <v>139</v>
      </c>
      <c r="AT140" s="162" t="s">
        <v>134</v>
      </c>
      <c r="AU140" s="162" t="s">
        <v>83</v>
      </c>
      <c r="AY140" s="17" t="s">
        <v>132</v>
      </c>
      <c r="BE140" s="163">
        <f>IF(N140="základní",J140,0)</f>
        <v>0</v>
      </c>
      <c r="BF140" s="163">
        <f>IF(N140="snížená",J140,0)</f>
        <v>0</v>
      </c>
      <c r="BG140" s="163">
        <f>IF(N140="zákl. přenesená",J140,0)</f>
        <v>0</v>
      </c>
      <c r="BH140" s="163">
        <f>IF(N140="sníž. přenesená",J140,0)</f>
        <v>0</v>
      </c>
      <c r="BI140" s="163">
        <f>IF(N140="nulová",J140,0)</f>
        <v>0</v>
      </c>
      <c r="BJ140" s="17" t="s">
        <v>81</v>
      </c>
      <c r="BK140" s="163">
        <f>ROUND(I140*H140,2)</f>
        <v>0</v>
      </c>
      <c r="BL140" s="17" t="s">
        <v>139</v>
      </c>
      <c r="BM140" s="162" t="s">
        <v>454</v>
      </c>
    </row>
    <row r="141" spans="2:65" s="12" customFormat="1" ht="11.25">
      <c r="B141" s="167"/>
      <c r="D141" s="164" t="s">
        <v>143</v>
      </c>
      <c r="E141" s="168" t="s">
        <v>1</v>
      </c>
      <c r="F141" s="169" t="s">
        <v>451</v>
      </c>
      <c r="H141" s="170">
        <v>23.2</v>
      </c>
      <c r="I141" s="171"/>
      <c r="L141" s="167"/>
      <c r="M141" s="172"/>
      <c r="N141" s="173"/>
      <c r="O141" s="173"/>
      <c r="P141" s="173"/>
      <c r="Q141" s="173"/>
      <c r="R141" s="173"/>
      <c r="S141" s="173"/>
      <c r="T141" s="174"/>
      <c r="AT141" s="168" t="s">
        <v>143</v>
      </c>
      <c r="AU141" s="168" t="s">
        <v>83</v>
      </c>
      <c r="AV141" s="12" t="s">
        <v>83</v>
      </c>
      <c r="AW141" s="12" t="s">
        <v>30</v>
      </c>
      <c r="AX141" s="12" t="s">
        <v>81</v>
      </c>
      <c r="AY141" s="168" t="s">
        <v>132</v>
      </c>
    </row>
    <row r="142" spans="2:65" s="1" customFormat="1" ht="36" customHeight="1">
      <c r="B142" s="150"/>
      <c r="C142" s="151" t="s">
        <v>188</v>
      </c>
      <c r="D142" s="151" t="s">
        <v>134</v>
      </c>
      <c r="E142" s="152" t="s">
        <v>455</v>
      </c>
      <c r="F142" s="153" t="s">
        <v>456</v>
      </c>
      <c r="G142" s="154" t="s">
        <v>137</v>
      </c>
      <c r="H142" s="155">
        <v>240.15</v>
      </c>
      <c r="I142" s="156"/>
      <c r="J142" s="157">
        <f>ROUND(I142*H142,2)</f>
        <v>0</v>
      </c>
      <c r="K142" s="153" t="s">
        <v>424</v>
      </c>
      <c r="L142" s="32"/>
      <c r="M142" s="158" t="s">
        <v>1</v>
      </c>
      <c r="N142" s="159" t="s">
        <v>38</v>
      </c>
      <c r="O142" s="55"/>
      <c r="P142" s="160">
        <f>O142*H142</f>
        <v>0</v>
      </c>
      <c r="Q142" s="160">
        <v>0</v>
      </c>
      <c r="R142" s="160">
        <f>Q142*H142</f>
        <v>0</v>
      </c>
      <c r="S142" s="160">
        <v>0</v>
      </c>
      <c r="T142" s="161">
        <f>S142*H142</f>
        <v>0</v>
      </c>
      <c r="AR142" s="162" t="s">
        <v>139</v>
      </c>
      <c r="AT142" s="162" t="s">
        <v>134</v>
      </c>
      <c r="AU142" s="162" t="s">
        <v>83</v>
      </c>
      <c r="AY142" s="17" t="s">
        <v>132</v>
      </c>
      <c r="BE142" s="163">
        <f>IF(N142="základní",J142,0)</f>
        <v>0</v>
      </c>
      <c r="BF142" s="163">
        <f>IF(N142="snížená",J142,0)</f>
        <v>0</v>
      </c>
      <c r="BG142" s="163">
        <f>IF(N142="zákl. přenesená",J142,0)</f>
        <v>0</v>
      </c>
      <c r="BH142" s="163">
        <f>IF(N142="sníž. přenesená",J142,0)</f>
        <v>0</v>
      </c>
      <c r="BI142" s="163">
        <f>IF(N142="nulová",J142,0)</f>
        <v>0</v>
      </c>
      <c r="BJ142" s="17" t="s">
        <v>81</v>
      </c>
      <c r="BK142" s="163">
        <f>ROUND(I142*H142,2)</f>
        <v>0</v>
      </c>
      <c r="BL142" s="17" t="s">
        <v>139</v>
      </c>
      <c r="BM142" s="162" t="s">
        <v>457</v>
      </c>
    </row>
    <row r="143" spans="2:65" s="14" customFormat="1" ht="11.25">
      <c r="B143" s="197"/>
      <c r="D143" s="164" t="s">
        <v>143</v>
      </c>
      <c r="E143" s="198" t="s">
        <v>1</v>
      </c>
      <c r="F143" s="199" t="s">
        <v>458</v>
      </c>
      <c r="H143" s="198" t="s">
        <v>1</v>
      </c>
      <c r="I143" s="200"/>
      <c r="L143" s="197"/>
      <c r="M143" s="201"/>
      <c r="N143" s="202"/>
      <c r="O143" s="202"/>
      <c r="P143" s="202"/>
      <c r="Q143" s="202"/>
      <c r="R143" s="202"/>
      <c r="S143" s="202"/>
      <c r="T143" s="203"/>
      <c r="AT143" s="198" t="s">
        <v>143</v>
      </c>
      <c r="AU143" s="198" t="s">
        <v>83</v>
      </c>
      <c r="AV143" s="14" t="s">
        <v>81</v>
      </c>
      <c r="AW143" s="14" t="s">
        <v>30</v>
      </c>
      <c r="AX143" s="14" t="s">
        <v>73</v>
      </c>
      <c r="AY143" s="198" t="s">
        <v>132</v>
      </c>
    </row>
    <row r="144" spans="2:65" s="12" customFormat="1" ht="22.5">
      <c r="B144" s="167"/>
      <c r="D144" s="164" t="s">
        <v>143</v>
      </c>
      <c r="E144" s="168" t="s">
        <v>1</v>
      </c>
      <c r="F144" s="169" t="s">
        <v>459</v>
      </c>
      <c r="H144" s="170">
        <v>10.346</v>
      </c>
      <c r="I144" s="171"/>
      <c r="L144" s="167"/>
      <c r="M144" s="172"/>
      <c r="N144" s="173"/>
      <c r="O144" s="173"/>
      <c r="P144" s="173"/>
      <c r="Q144" s="173"/>
      <c r="R144" s="173"/>
      <c r="S144" s="173"/>
      <c r="T144" s="174"/>
      <c r="AT144" s="168" t="s">
        <v>143</v>
      </c>
      <c r="AU144" s="168" t="s">
        <v>83</v>
      </c>
      <c r="AV144" s="12" t="s">
        <v>83</v>
      </c>
      <c r="AW144" s="12" t="s">
        <v>30</v>
      </c>
      <c r="AX144" s="12" t="s">
        <v>73</v>
      </c>
      <c r="AY144" s="168" t="s">
        <v>132</v>
      </c>
    </row>
    <row r="145" spans="2:51" s="12" customFormat="1" ht="11.25">
      <c r="B145" s="167"/>
      <c r="D145" s="164" t="s">
        <v>143</v>
      </c>
      <c r="E145" s="168" t="s">
        <v>1</v>
      </c>
      <c r="F145" s="169" t="s">
        <v>460</v>
      </c>
      <c r="H145" s="170">
        <v>12.14</v>
      </c>
      <c r="I145" s="171"/>
      <c r="L145" s="167"/>
      <c r="M145" s="172"/>
      <c r="N145" s="173"/>
      <c r="O145" s="173"/>
      <c r="P145" s="173"/>
      <c r="Q145" s="173"/>
      <c r="R145" s="173"/>
      <c r="S145" s="173"/>
      <c r="T145" s="174"/>
      <c r="AT145" s="168" t="s">
        <v>143</v>
      </c>
      <c r="AU145" s="168" t="s">
        <v>83</v>
      </c>
      <c r="AV145" s="12" t="s">
        <v>83</v>
      </c>
      <c r="AW145" s="12" t="s">
        <v>30</v>
      </c>
      <c r="AX145" s="12" t="s">
        <v>73</v>
      </c>
      <c r="AY145" s="168" t="s">
        <v>132</v>
      </c>
    </row>
    <row r="146" spans="2:51" s="12" customFormat="1" ht="11.25">
      <c r="B146" s="167"/>
      <c r="D146" s="164" t="s">
        <v>143</v>
      </c>
      <c r="E146" s="168" t="s">
        <v>1</v>
      </c>
      <c r="F146" s="169" t="s">
        <v>461</v>
      </c>
      <c r="H146" s="170">
        <v>91.674000000000007</v>
      </c>
      <c r="I146" s="171"/>
      <c r="L146" s="167"/>
      <c r="M146" s="172"/>
      <c r="N146" s="173"/>
      <c r="O146" s="173"/>
      <c r="P146" s="173"/>
      <c r="Q146" s="173"/>
      <c r="R146" s="173"/>
      <c r="S146" s="173"/>
      <c r="T146" s="174"/>
      <c r="AT146" s="168" t="s">
        <v>143</v>
      </c>
      <c r="AU146" s="168" t="s">
        <v>83</v>
      </c>
      <c r="AV146" s="12" t="s">
        <v>83</v>
      </c>
      <c r="AW146" s="12" t="s">
        <v>30</v>
      </c>
      <c r="AX146" s="12" t="s">
        <v>73</v>
      </c>
      <c r="AY146" s="168" t="s">
        <v>132</v>
      </c>
    </row>
    <row r="147" spans="2:51" s="12" customFormat="1" ht="11.25">
      <c r="B147" s="167"/>
      <c r="D147" s="164" t="s">
        <v>143</v>
      </c>
      <c r="E147" s="168" t="s">
        <v>1</v>
      </c>
      <c r="F147" s="169" t="s">
        <v>462</v>
      </c>
      <c r="H147" s="170">
        <v>37.832999999999998</v>
      </c>
      <c r="I147" s="171"/>
      <c r="L147" s="167"/>
      <c r="M147" s="172"/>
      <c r="N147" s="173"/>
      <c r="O147" s="173"/>
      <c r="P147" s="173"/>
      <c r="Q147" s="173"/>
      <c r="R147" s="173"/>
      <c r="S147" s="173"/>
      <c r="T147" s="174"/>
      <c r="AT147" s="168" t="s">
        <v>143</v>
      </c>
      <c r="AU147" s="168" t="s">
        <v>83</v>
      </c>
      <c r="AV147" s="12" t="s">
        <v>83</v>
      </c>
      <c r="AW147" s="12" t="s">
        <v>30</v>
      </c>
      <c r="AX147" s="12" t="s">
        <v>73</v>
      </c>
      <c r="AY147" s="168" t="s">
        <v>132</v>
      </c>
    </row>
    <row r="148" spans="2:51" s="12" customFormat="1" ht="11.25">
      <c r="B148" s="167"/>
      <c r="D148" s="164" t="s">
        <v>143</v>
      </c>
      <c r="E148" s="168" t="s">
        <v>1</v>
      </c>
      <c r="F148" s="169" t="s">
        <v>463</v>
      </c>
      <c r="H148" s="170">
        <v>124.89</v>
      </c>
      <c r="I148" s="171"/>
      <c r="L148" s="167"/>
      <c r="M148" s="172"/>
      <c r="N148" s="173"/>
      <c r="O148" s="173"/>
      <c r="P148" s="173"/>
      <c r="Q148" s="173"/>
      <c r="R148" s="173"/>
      <c r="S148" s="173"/>
      <c r="T148" s="174"/>
      <c r="AT148" s="168" t="s">
        <v>143</v>
      </c>
      <c r="AU148" s="168" t="s">
        <v>83</v>
      </c>
      <c r="AV148" s="12" t="s">
        <v>83</v>
      </c>
      <c r="AW148" s="12" t="s">
        <v>30</v>
      </c>
      <c r="AX148" s="12" t="s">
        <v>73</v>
      </c>
      <c r="AY148" s="168" t="s">
        <v>132</v>
      </c>
    </row>
    <row r="149" spans="2:51" s="12" customFormat="1" ht="11.25">
      <c r="B149" s="167"/>
      <c r="D149" s="164" t="s">
        <v>143</v>
      </c>
      <c r="E149" s="168" t="s">
        <v>1</v>
      </c>
      <c r="F149" s="169" t="s">
        <v>464</v>
      </c>
      <c r="H149" s="170">
        <v>78.194000000000003</v>
      </c>
      <c r="I149" s="171"/>
      <c r="L149" s="167"/>
      <c r="M149" s="172"/>
      <c r="N149" s="173"/>
      <c r="O149" s="173"/>
      <c r="P149" s="173"/>
      <c r="Q149" s="173"/>
      <c r="R149" s="173"/>
      <c r="S149" s="173"/>
      <c r="T149" s="174"/>
      <c r="AT149" s="168" t="s">
        <v>143</v>
      </c>
      <c r="AU149" s="168" t="s">
        <v>83</v>
      </c>
      <c r="AV149" s="12" t="s">
        <v>83</v>
      </c>
      <c r="AW149" s="12" t="s">
        <v>30</v>
      </c>
      <c r="AX149" s="12" t="s">
        <v>73</v>
      </c>
      <c r="AY149" s="168" t="s">
        <v>132</v>
      </c>
    </row>
    <row r="150" spans="2:51" s="12" customFormat="1" ht="11.25">
      <c r="B150" s="167"/>
      <c r="D150" s="164" t="s">
        <v>143</v>
      </c>
      <c r="E150" s="168" t="s">
        <v>1</v>
      </c>
      <c r="F150" s="169" t="s">
        <v>465</v>
      </c>
      <c r="H150" s="170">
        <v>82.95</v>
      </c>
      <c r="I150" s="171"/>
      <c r="L150" s="167"/>
      <c r="M150" s="172"/>
      <c r="N150" s="173"/>
      <c r="O150" s="173"/>
      <c r="P150" s="173"/>
      <c r="Q150" s="173"/>
      <c r="R150" s="173"/>
      <c r="S150" s="173"/>
      <c r="T150" s="174"/>
      <c r="AT150" s="168" t="s">
        <v>143</v>
      </c>
      <c r="AU150" s="168" t="s">
        <v>83</v>
      </c>
      <c r="AV150" s="12" t="s">
        <v>83</v>
      </c>
      <c r="AW150" s="12" t="s">
        <v>30</v>
      </c>
      <c r="AX150" s="12" t="s">
        <v>73</v>
      </c>
      <c r="AY150" s="168" t="s">
        <v>132</v>
      </c>
    </row>
    <row r="151" spans="2:51" s="15" customFormat="1" ht="11.25">
      <c r="B151" s="204"/>
      <c r="D151" s="164" t="s">
        <v>143</v>
      </c>
      <c r="E151" s="205" t="s">
        <v>1</v>
      </c>
      <c r="F151" s="206" t="s">
        <v>466</v>
      </c>
      <c r="H151" s="207">
        <v>438.02699999999999</v>
      </c>
      <c r="I151" s="208"/>
      <c r="L151" s="204"/>
      <c r="M151" s="209"/>
      <c r="N151" s="210"/>
      <c r="O151" s="210"/>
      <c r="P151" s="210"/>
      <c r="Q151" s="210"/>
      <c r="R151" s="210"/>
      <c r="S151" s="210"/>
      <c r="T151" s="211"/>
      <c r="AT151" s="205" t="s">
        <v>143</v>
      </c>
      <c r="AU151" s="205" t="s">
        <v>83</v>
      </c>
      <c r="AV151" s="15" t="s">
        <v>156</v>
      </c>
      <c r="AW151" s="15" t="s">
        <v>30</v>
      </c>
      <c r="AX151" s="15" t="s">
        <v>73</v>
      </c>
      <c r="AY151" s="205" t="s">
        <v>132</v>
      </c>
    </row>
    <row r="152" spans="2:51" s="14" customFormat="1" ht="11.25">
      <c r="B152" s="197"/>
      <c r="D152" s="164" t="s">
        <v>143</v>
      </c>
      <c r="E152" s="198" t="s">
        <v>1</v>
      </c>
      <c r="F152" s="199" t="s">
        <v>467</v>
      </c>
      <c r="H152" s="198" t="s">
        <v>1</v>
      </c>
      <c r="I152" s="200"/>
      <c r="L152" s="197"/>
      <c r="M152" s="201"/>
      <c r="N152" s="202"/>
      <c r="O152" s="202"/>
      <c r="P152" s="202"/>
      <c r="Q152" s="202"/>
      <c r="R152" s="202"/>
      <c r="S152" s="202"/>
      <c r="T152" s="203"/>
      <c r="AT152" s="198" t="s">
        <v>143</v>
      </c>
      <c r="AU152" s="198" t="s">
        <v>83</v>
      </c>
      <c r="AV152" s="14" t="s">
        <v>81</v>
      </c>
      <c r="AW152" s="14" t="s">
        <v>30</v>
      </c>
      <c r="AX152" s="14" t="s">
        <v>73</v>
      </c>
      <c r="AY152" s="198" t="s">
        <v>132</v>
      </c>
    </row>
    <row r="153" spans="2:51" s="12" customFormat="1" ht="11.25">
      <c r="B153" s="167"/>
      <c r="D153" s="164" t="s">
        <v>143</v>
      </c>
      <c r="E153" s="168" t="s">
        <v>1</v>
      </c>
      <c r="F153" s="169" t="s">
        <v>468</v>
      </c>
      <c r="H153" s="170">
        <v>7.84</v>
      </c>
      <c r="I153" s="171"/>
      <c r="L153" s="167"/>
      <c r="M153" s="172"/>
      <c r="N153" s="173"/>
      <c r="O153" s="173"/>
      <c r="P153" s="173"/>
      <c r="Q153" s="173"/>
      <c r="R153" s="173"/>
      <c r="S153" s="173"/>
      <c r="T153" s="174"/>
      <c r="AT153" s="168" t="s">
        <v>143</v>
      </c>
      <c r="AU153" s="168" t="s">
        <v>83</v>
      </c>
      <c r="AV153" s="12" t="s">
        <v>83</v>
      </c>
      <c r="AW153" s="12" t="s">
        <v>30</v>
      </c>
      <c r="AX153" s="12" t="s">
        <v>73</v>
      </c>
      <c r="AY153" s="168" t="s">
        <v>132</v>
      </c>
    </row>
    <row r="154" spans="2:51" s="12" customFormat="1" ht="11.25">
      <c r="B154" s="167"/>
      <c r="D154" s="164" t="s">
        <v>143</v>
      </c>
      <c r="E154" s="168" t="s">
        <v>1</v>
      </c>
      <c r="F154" s="169" t="s">
        <v>469</v>
      </c>
      <c r="H154" s="170">
        <v>7.68</v>
      </c>
      <c r="I154" s="171"/>
      <c r="L154" s="167"/>
      <c r="M154" s="172"/>
      <c r="N154" s="173"/>
      <c r="O154" s="173"/>
      <c r="P154" s="173"/>
      <c r="Q154" s="173"/>
      <c r="R154" s="173"/>
      <c r="S154" s="173"/>
      <c r="T154" s="174"/>
      <c r="AT154" s="168" t="s">
        <v>143</v>
      </c>
      <c r="AU154" s="168" t="s">
        <v>83</v>
      </c>
      <c r="AV154" s="12" t="s">
        <v>83</v>
      </c>
      <c r="AW154" s="12" t="s">
        <v>30</v>
      </c>
      <c r="AX154" s="12" t="s">
        <v>73</v>
      </c>
      <c r="AY154" s="168" t="s">
        <v>132</v>
      </c>
    </row>
    <row r="155" spans="2:51" s="12" customFormat="1" ht="11.25">
      <c r="B155" s="167"/>
      <c r="D155" s="164" t="s">
        <v>143</v>
      </c>
      <c r="E155" s="168" t="s">
        <v>1</v>
      </c>
      <c r="F155" s="169" t="s">
        <v>470</v>
      </c>
      <c r="H155" s="170">
        <v>8.16</v>
      </c>
      <c r="I155" s="171"/>
      <c r="L155" s="167"/>
      <c r="M155" s="172"/>
      <c r="N155" s="173"/>
      <c r="O155" s="173"/>
      <c r="P155" s="173"/>
      <c r="Q155" s="173"/>
      <c r="R155" s="173"/>
      <c r="S155" s="173"/>
      <c r="T155" s="174"/>
      <c r="AT155" s="168" t="s">
        <v>143</v>
      </c>
      <c r="AU155" s="168" t="s">
        <v>83</v>
      </c>
      <c r="AV155" s="12" t="s">
        <v>83</v>
      </c>
      <c r="AW155" s="12" t="s">
        <v>30</v>
      </c>
      <c r="AX155" s="12" t="s">
        <v>73</v>
      </c>
      <c r="AY155" s="168" t="s">
        <v>132</v>
      </c>
    </row>
    <row r="156" spans="2:51" s="12" customFormat="1" ht="11.25">
      <c r="B156" s="167"/>
      <c r="D156" s="164" t="s">
        <v>143</v>
      </c>
      <c r="E156" s="168" t="s">
        <v>1</v>
      </c>
      <c r="F156" s="169" t="s">
        <v>471</v>
      </c>
      <c r="H156" s="170">
        <v>7.84</v>
      </c>
      <c r="I156" s="171"/>
      <c r="L156" s="167"/>
      <c r="M156" s="172"/>
      <c r="N156" s="173"/>
      <c r="O156" s="173"/>
      <c r="P156" s="173"/>
      <c r="Q156" s="173"/>
      <c r="R156" s="173"/>
      <c r="S156" s="173"/>
      <c r="T156" s="174"/>
      <c r="AT156" s="168" t="s">
        <v>143</v>
      </c>
      <c r="AU156" s="168" t="s">
        <v>83</v>
      </c>
      <c r="AV156" s="12" t="s">
        <v>83</v>
      </c>
      <c r="AW156" s="12" t="s">
        <v>30</v>
      </c>
      <c r="AX156" s="12" t="s">
        <v>73</v>
      </c>
      <c r="AY156" s="168" t="s">
        <v>132</v>
      </c>
    </row>
    <row r="157" spans="2:51" s="15" customFormat="1" ht="11.25">
      <c r="B157" s="204"/>
      <c r="D157" s="164" t="s">
        <v>143</v>
      </c>
      <c r="E157" s="205" t="s">
        <v>1</v>
      </c>
      <c r="F157" s="206" t="s">
        <v>466</v>
      </c>
      <c r="H157" s="207">
        <v>31.52</v>
      </c>
      <c r="I157" s="208"/>
      <c r="L157" s="204"/>
      <c r="M157" s="209"/>
      <c r="N157" s="210"/>
      <c r="O157" s="210"/>
      <c r="P157" s="210"/>
      <c r="Q157" s="210"/>
      <c r="R157" s="210"/>
      <c r="S157" s="210"/>
      <c r="T157" s="211"/>
      <c r="AT157" s="205" t="s">
        <v>143</v>
      </c>
      <c r="AU157" s="205" t="s">
        <v>83</v>
      </c>
      <c r="AV157" s="15" t="s">
        <v>156</v>
      </c>
      <c r="AW157" s="15" t="s">
        <v>30</v>
      </c>
      <c r="AX157" s="15" t="s">
        <v>73</v>
      </c>
      <c r="AY157" s="205" t="s">
        <v>132</v>
      </c>
    </row>
    <row r="158" spans="2:51" s="14" customFormat="1" ht="11.25">
      <c r="B158" s="197"/>
      <c r="D158" s="164" t="s">
        <v>143</v>
      </c>
      <c r="E158" s="198" t="s">
        <v>1</v>
      </c>
      <c r="F158" s="199" t="s">
        <v>472</v>
      </c>
      <c r="H158" s="198" t="s">
        <v>1</v>
      </c>
      <c r="I158" s="200"/>
      <c r="L158" s="197"/>
      <c r="M158" s="201"/>
      <c r="N158" s="202"/>
      <c r="O158" s="202"/>
      <c r="P158" s="202"/>
      <c r="Q158" s="202"/>
      <c r="R158" s="202"/>
      <c r="S158" s="202"/>
      <c r="T158" s="203"/>
      <c r="AT158" s="198" t="s">
        <v>143</v>
      </c>
      <c r="AU158" s="198" t="s">
        <v>83</v>
      </c>
      <c r="AV158" s="14" t="s">
        <v>81</v>
      </c>
      <c r="AW158" s="14" t="s">
        <v>30</v>
      </c>
      <c r="AX158" s="14" t="s">
        <v>73</v>
      </c>
      <c r="AY158" s="198" t="s">
        <v>132</v>
      </c>
    </row>
    <row r="159" spans="2:51" s="12" customFormat="1" ht="11.25">
      <c r="B159" s="167"/>
      <c r="D159" s="164" t="s">
        <v>143</v>
      </c>
      <c r="E159" s="168" t="s">
        <v>1</v>
      </c>
      <c r="F159" s="169" t="s">
        <v>473</v>
      </c>
      <c r="H159" s="170">
        <v>4.41</v>
      </c>
      <c r="I159" s="171"/>
      <c r="L159" s="167"/>
      <c r="M159" s="172"/>
      <c r="N159" s="173"/>
      <c r="O159" s="173"/>
      <c r="P159" s="173"/>
      <c r="Q159" s="173"/>
      <c r="R159" s="173"/>
      <c r="S159" s="173"/>
      <c r="T159" s="174"/>
      <c r="AT159" s="168" t="s">
        <v>143</v>
      </c>
      <c r="AU159" s="168" t="s">
        <v>83</v>
      </c>
      <c r="AV159" s="12" t="s">
        <v>83</v>
      </c>
      <c r="AW159" s="12" t="s">
        <v>30</v>
      </c>
      <c r="AX159" s="12" t="s">
        <v>73</v>
      </c>
      <c r="AY159" s="168" t="s">
        <v>132</v>
      </c>
    </row>
    <row r="160" spans="2:51" s="15" customFormat="1" ht="11.25">
      <c r="B160" s="204"/>
      <c r="D160" s="164" t="s">
        <v>143</v>
      </c>
      <c r="E160" s="205" t="s">
        <v>1</v>
      </c>
      <c r="F160" s="206" t="s">
        <v>466</v>
      </c>
      <c r="H160" s="207">
        <v>4.41</v>
      </c>
      <c r="I160" s="208"/>
      <c r="L160" s="204"/>
      <c r="M160" s="209"/>
      <c r="N160" s="210"/>
      <c r="O160" s="210"/>
      <c r="P160" s="210"/>
      <c r="Q160" s="210"/>
      <c r="R160" s="210"/>
      <c r="S160" s="210"/>
      <c r="T160" s="211"/>
      <c r="AT160" s="205" t="s">
        <v>143</v>
      </c>
      <c r="AU160" s="205" t="s">
        <v>83</v>
      </c>
      <c r="AV160" s="15" t="s">
        <v>156</v>
      </c>
      <c r="AW160" s="15" t="s">
        <v>30</v>
      </c>
      <c r="AX160" s="15" t="s">
        <v>73</v>
      </c>
      <c r="AY160" s="205" t="s">
        <v>132</v>
      </c>
    </row>
    <row r="161" spans="2:65" s="14" customFormat="1" ht="11.25">
      <c r="B161" s="197"/>
      <c r="D161" s="164" t="s">
        <v>143</v>
      </c>
      <c r="E161" s="198" t="s">
        <v>1</v>
      </c>
      <c r="F161" s="199" t="s">
        <v>474</v>
      </c>
      <c r="H161" s="198" t="s">
        <v>1</v>
      </c>
      <c r="I161" s="200"/>
      <c r="L161" s="197"/>
      <c r="M161" s="201"/>
      <c r="N161" s="202"/>
      <c r="O161" s="202"/>
      <c r="P161" s="202"/>
      <c r="Q161" s="202"/>
      <c r="R161" s="202"/>
      <c r="S161" s="202"/>
      <c r="T161" s="203"/>
      <c r="AT161" s="198" t="s">
        <v>143</v>
      </c>
      <c r="AU161" s="198" t="s">
        <v>83</v>
      </c>
      <c r="AV161" s="14" t="s">
        <v>81</v>
      </c>
      <c r="AW161" s="14" t="s">
        <v>30</v>
      </c>
      <c r="AX161" s="14" t="s">
        <v>73</v>
      </c>
      <c r="AY161" s="198" t="s">
        <v>132</v>
      </c>
    </row>
    <row r="162" spans="2:65" s="12" customFormat="1" ht="11.25">
      <c r="B162" s="167"/>
      <c r="D162" s="164" t="s">
        <v>143</v>
      </c>
      <c r="E162" s="168" t="s">
        <v>1</v>
      </c>
      <c r="F162" s="169" t="s">
        <v>475</v>
      </c>
      <c r="H162" s="170">
        <v>6.3570000000000002</v>
      </c>
      <c r="I162" s="171"/>
      <c r="L162" s="167"/>
      <c r="M162" s="172"/>
      <c r="N162" s="173"/>
      <c r="O162" s="173"/>
      <c r="P162" s="173"/>
      <c r="Q162" s="173"/>
      <c r="R162" s="173"/>
      <c r="S162" s="173"/>
      <c r="T162" s="174"/>
      <c r="AT162" s="168" t="s">
        <v>143</v>
      </c>
      <c r="AU162" s="168" t="s">
        <v>83</v>
      </c>
      <c r="AV162" s="12" t="s">
        <v>83</v>
      </c>
      <c r="AW162" s="12" t="s">
        <v>30</v>
      </c>
      <c r="AX162" s="12" t="s">
        <v>73</v>
      </c>
      <c r="AY162" s="168" t="s">
        <v>132</v>
      </c>
    </row>
    <row r="163" spans="2:65" s="15" customFormat="1" ht="11.25">
      <c r="B163" s="204"/>
      <c r="D163" s="164" t="s">
        <v>143</v>
      </c>
      <c r="E163" s="205" t="s">
        <v>1</v>
      </c>
      <c r="F163" s="206" t="s">
        <v>466</v>
      </c>
      <c r="H163" s="207">
        <v>6.3570000000000002</v>
      </c>
      <c r="I163" s="208"/>
      <c r="L163" s="204"/>
      <c r="M163" s="209"/>
      <c r="N163" s="210"/>
      <c r="O163" s="210"/>
      <c r="P163" s="210"/>
      <c r="Q163" s="210"/>
      <c r="R163" s="210"/>
      <c r="S163" s="210"/>
      <c r="T163" s="211"/>
      <c r="AT163" s="205" t="s">
        <v>143</v>
      </c>
      <c r="AU163" s="205" t="s">
        <v>83</v>
      </c>
      <c r="AV163" s="15" t="s">
        <v>156</v>
      </c>
      <c r="AW163" s="15" t="s">
        <v>30</v>
      </c>
      <c r="AX163" s="15" t="s">
        <v>73</v>
      </c>
      <c r="AY163" s="205" t="s">
        <v>132</v>
      </c>
    </row>
    <row r="164" spans="2:65" s="13" customFormat="1" ht="11.25">
      <c r="B164" s="175"/>
      <c r="D164" s="164" t="s">
        <v>143</v>
      </c>
      <c r="E164" s="176" t="s">
        <v>1</v>
      </c>
      <c r="F164" s="177" t="s">
        <v>155</v>
      </c>
      <c r="H164" s="178">
        <v>480.31400000000002</v>
      </c>
      <c r="I164" s="179"/>
      <c r="L164" s="175"/>
      <c r="M164" s="180"/>
      <c r="N164" s="181"/>
      <c r="O164" s="181"/>
      <c r="P164" s="181"/>
      <c r="Q164" s="181"/>
      <c r="R164" s="181"/>
      <c r="S164" s="181"/>
      <c r="T164" s="182"/>
      <c r="AT164" s="176" t="s">
        <v>143</v>
      </c>
      <c r="AU164" s="176" t="s">
        <v>83</v>
      </c>
      <c r="AV164" s="13" t="s">
        <v>139</v>
      </c>
      <c r="AW164" s="13" t="s">
        <v>30</v>
      </c>
      <c r="AX164" s="13" t="s">
        <v>73</v>
      </c>
      <c r="AY164" s="176" t="s">
        <v>132</v>
      </c>
    </row>
    <row r="165" spans="2:65" s="12" customFormat="1" ht="11.25">
      <c r="B165" s="167"/>
      <c r="D165" s="164" t="s">
        <v>143</v>
      </c>
      <c r="E165" s="168" t="s">
        <v>1</v>
      </c>
      <c r="F165" s="169" t="s">
        <v>476</v>
      </c>
      <c r="H165" s="170">
        <v>240.15</v>
      </c>
      <c r="I165" s="171"/>
      <c r="L165" s="167"/>
      <c r="M165" s="172"/>
      <c r="N165" s="173"/>
      <c r="O165" s="173"/>
      <c r="P165" s="173"/>
      <c r="Q165" s="173"/>
      <c r="R165" s="173"/>
      <c r="S165" s="173"/>
      <c r="T165" s="174"/>
      <c r="AT165" s="168" t="s">
        <v>143</v>
      </c>
      <c r="AU165" s="168" t="s">
        <v>83</v>
      </c>
      <c r="AV165" s="12" t="s">
        <v>83</v>
      </c>
      <c r="AW165" s="12" t="s">
        <v>30</v>
      </c>
      <c r="AX165" s="12" t="s">
        <v>81</v>
      </c>
      <c r="AY165" s="168" t="s">
        <v>132</v>
      </c>
    </row>
    <row r="166" spans="2:65" s="1" customFormat="1" ht="36" customHeight="1">
      <c r="B166" s="150"/>
      <c r="C166" s="151" t="s">
        <v>193</v>
      </c>
      <c r="D166" s="151" t="s">
        <v>134</v>
      </c>
      <c r="E166" s="152" t="s">
        <v>477</v>
      </c>
      <c r="F166" s="153" t="s">
        <v>478</v>
      </c>
      <c r="G166" s="154" t="s">
        <v>137</v>
      </c>
      <c r="H166" s="155">
        <v>240.15</v>
      </c>
      <c r="I166" s="156"/>
      <c r="J166" s="157">
        <f>ROUND(I166*H166,2)</f>
        <v>0</v>
      </c>
      <c r="K166" s="153" t="s">
        <v>424</v>
      </c>
      <c r="L166" s="32"/>
      <c r="M166" s="158" t="s">
        <v>1</v>
      </c>
      <c r="N166" s="159" t="s">
        <v>38</v>
      </c>
      <c r="O166" s="55"/>
      <c r="P166" s="160">
        <f>O166*H166</f>
        <v>0</v>
      </c>
      <c r="Q166" s="160">
        <v>0</v>
      </c>
      <c r="R166" s="160">
        <f>Q166*H166</f>
        <v>0</v>
      </c>
      <c r="S166" s="160">
        <v>0</v>
      </c>
      <c r="T166" s="161">
        <f>S166*H166</f>
        <v>0</v>
      </c>
      <c r="AR166" s="162" t="s">
        <v>139</v>
      </c>
      <c r="AT166" s="162" t="s">
        <v>134</v>
      </c>
      <c r="AU166" s="162" t="s">
        <v>83</v>
      </c>
      <c r="AY166" s="17" t="s">
        <v>132</v>
      </c>
      <c r="BE166" s="163">
        <f>IF(N166="základní",J166,0)</f>
        <v>0</v>
      </c>
      <c r="BF166" s="163">
        <f>IF(N166="snížená",J166,0)</f>
        <v>0</v>
      </c>
      <c r="BG166" s="163">
        <f>IF(N166="zákl. přenesená",J166,0)</f>
        <v>0</v>
      </c>
      <c r="BH166" s="163">
        <f>IF(N166="sníž. přenesená",J166,0)</f>
        <v>0</v>
      </c>
      <c r="BI166" s="163">
        <f>IF(N166="nulová",J166,0)</f>
        <v>0</v>
      </c>
      <c r="BJ166" s="17" t="s">
        <v>81</v>
      </c>
      <c r="BK166" s="163">
        <f>ROUND(I166*H166,2)</f>
        <v>0</v>
      </c>
      <c r="BL166" s="17" t="s">
        <v>139</v>
      </c>
      <c r="BM166" s="162" t="s">
        <v>479</v>
      </c>
    </row>
    <row r="167" spans="2:65" s="12" customFormat="1" ht="11.25">
      <c r="B167" s="167"/>
      <c r="D167" s="164" t="s">
        <v>143</v>
      </c>
      <c r="E167" s="168" t="s">
        <v>1</v>
      </c>
      <c r="F167" s="169" t="s">
        <v>480</v>
      </c>
      <c r="H167" s="170">
        <v>240.15</v>
      </c>
      <c r="I167" s="171"/>
      <c r="L167" s="167"/>
      <c r="M167" s="172"/>
      <c r="N167" s="173"/>
      <c r="O167" s="173"/>
      <c r="P167" s="173"/>
      <c r="Q167" s="173"/>
      <c r="R167" s="173"/>
      <c r="S167" s="173"/>
      <c r="T167" s="174"/>
      <c r="AT167" s="168" t="s">
        <v>143</v>
      </c>
      <c r="AU167" s="168" t="s">
        <v>83</v>
      </c>
      <c r="AV167" s="12" t="s">
        <v>83</v>
      </c>
      <c r="AW167" s="12" t="s">
        <v>30</v>
      </c>
      <c r="AX167" s="12" t="s">
        <v>81</v>
      </c>
      <c r="AY167" s="168" t="s">
        <v>132</v>
      </c>
    </row>
    <row r="168" spans="2:65" s="1" customFormat="1" ht="48" customHeight="1">
      <c r="B168" s="150"/>
      <c r="C168" s="151" t="s">
        <v>199</v>
      </c>
      <c r="D168" s="151" t="s">
        <v>134</v>
      </c>
      <c r="E168" s="152" t="s">
        <v>481</v>
      </c>
      <c r="F168" s="153" t="s">
        <v>482</v>
      </c>
      <c r="G168" s="154" t="s">
        <v>137</v>
      </c>
      <c r="H168" s="155">
        <v>120.075</v>
      </c>
      <c r="I168" s="156"/>
      <c r="J168" s="157">
        <f>ROUND(I168*H168,2)</f>
        <v>0</v>
      </c>
      <c r="K168" s="153" t="s">
        <v>424</v>
      </c>
      <c r="L168" s="32"/>
      <c r="M168" s="158" t="s">
        <v>1</v>
      </c>
      <c r="N168" s="159" t="s">
        <v>38</v>
      </c>
      <c r="O168" s="55"/>
      <c r="P168" s="160">
        <f>O168*H168</f>
        <v>0</v>
      </c>
      <c r="Q168" s="160">
        <v>0</v>
      </c>
      <c r="R168" s="160">
        <f>Q168*H168</f>
        <v>0</v>
      </c>
      <c r="S168" s="160">
        <v>0</v>
      </c>
      <c r="T168" s="161">
        <f>S168*H168</f>
        <v>0</v>
      </c>
      <c r="AR168" s="162" t="s">
        <v>139</v>
      </c>
      <c r="AT168" s="162" t="s">
        <v>134</v>
      </c>
      <c r="AU168" s="162" t="s">
        <v>83</v>
      </c>
      <c r="AY168" s="17" t="s">
        <v>132</v>
      </c>
      <c r="BE168" s="163">
        <f>IF(N168="základní",J168,0)</f>
        <v>0</v>
      </c>
      <c r="BF168" s="163">
        <f>IF(N168="snížená",J168,0)</f>
        <v>0</v>
      </c>
      <c r="BG168" s="163">
        <f>IF(N168="zákl. přenesená",J168,0)</f>
        <v>0</v>
      </c>
      <c r="BH168" s="163">
        <f>IF(N168="sníž. přenesená",J168,0)</f>
        <v>0</v>
      </c>
      <c r="BI168" s="163">
        <f>IF(N168="nulová",J168,0)</f>
        <v>0</v>
      </c>
      <c r="BJ168" s="17" t="s">
        <v>81</v>
      </c>
      <c r="BK168" s="163">
        <f>ROUND(I168*H168,2)</f>
        <v>0</v>
      </c>
      <c r="BL168" s="17" t="s">
        <v>139</v>
      </c>
      <c r="BM168" s="162" t="s">
        <v>483</v>
      </c>
    </row>
    <row r="169" spans="2:65" s="12" customFormat="1" ht="11.25">
      <c r="B169" s="167"/>
      <c r="D169" s="164" t="s">
        <v>143</v>
      </c>
      <c r="E169" s="168" t="s">
        <v>1</v>
      </c>
      <c r="F169" s="169" t="s">
        <v>484</v>
      </c>
      <c r="H169" s="170">
        <v>120.075</v>
      </c>
      <c r="I169" s="171"/>
      <c r="L169" s="167"/>
      <c r="M169" s="172"/>
      <c r="N169" s="173"/>
      <c r="O169" s="173"/>
      <c r="P169" s="173"/>
      <c r="Q169" s="173"/>
      <c r="R169" s="173"/>
      <c r="S169" s="173"/>
      <c r="T169" s="174"/>
      <c r="AT169" s="168" t="s">
        <v>143</v>
      </c>
      <c r="AU169" s="168" t="s">
        <v>83</v>
      </c>
      <c r="AV169" s="12" t="s">
        <v>83</v>
      </c>
      <c r="AW169" s="12" t="s">
        <v>30</v>
      </c>
      <c r="AX169" s="12" t="s">
        <v>81</v>
      </c>
      <c r="AY169" s="168" t="s">
        <v>132</v>
      </c>
    </row>
    <row r="170" spans="2:65" s="1" customFormat="1" ht="36" customHeight="1">
      <c r="B170" s="150"/>
      <c r="C170" s="151" t="s">
        <v>206</v>
      </c>
      <c r="D170" s="151" t="s">
        <v>134</v>
      </c>
      <c r="E170" s="152" t="s">
        <v>485</v>
      </c>
      <c r="F170" s="153" t="s">
        <v>486</v>
      </c>
      <c r="G170" s="154" t="s">
        <v>220</v>
      </c>
      <c r="H170" s="155">
        <v>833.4</v>
      </c>
      <c r="I170" s="156"/>
      <c r="J170" s="157">
        <f>ROUND(I170*H170,2)</f>
        <v>0</v>
      </c>
      <c r="K170" s="153" t="s">
        <v>424</v>
      </c>
      <c r="L170" s="32"/>
      <c r="M170" s="158" t="s">
        <v>1</v>
      </c>
      <c r="N170" s="159" t="s">
        <v>38</v>
      </c>
      <c r="O170" s="55"/>
      <c r="P170" s="160">
        <f>O170*H170</f>
        <v>0</v>
      </c>
      <c r="Q170" s="160">
        <v>8.4999999999999995E-4</v>
      </c>
      <c r="R170" s="160">
        <f>Q170*H170</f>
        <v>0.70838999999999996</v>
      </c>
      <c r="S170" s="160">
        <v>0</v>
      </c>
      <c r="T170" s="161">
        <f>S170*H170</f>
        <v>0</v>
      </c>
      <c r="AR170" s="162" t="s">
        <v>139</v>
      </c>
      <c r="AT170" s="162" t="s">
        <v>134</v>
      </c>
      <c r="AU170" s="162" t="s">
        <v>83</v>
      </c>
      <c r="AY170" s="17" t="s">
        <v>132</v>
      </c>
      <c r="BE170" s="163">
        <f>IF(N170="základní",J170,0)</f>
        <v>0</v>
      </c>
      <c r="BF170" s="163">
        <f>IF(N170="snížená",J170,0)</f>
        <v>0</v>
      </c>
      <c r="BG170" s="163">
        <f>IF(N170="zákl. přenesená",J170,0)</f>
        <v>0</v>
      </c>
      <c r="BH170" s="163">
        <f>IF(N170="sníž. přenesená",J170,0)</f>
        <v>0</v>
      </c>
      <c r="BI170" s="163">
        <f>IF(N170="nulová",J170,0)</f>
        <v>0</v>
      </c>
      <c r="BJ170" s="17" t="s">
        <v>81</v>
      </c>
      <c r="BK170" s="163">
        <f>ROUND(I170*H170,2)</f>
        <v>0</v>
      </c>
      <c r="BL170" s="17" t="s">
        <v>139</v>
      </c>
      <c r="BM170" s="162" t="s">
        <v>487</v>
      </c>
    </row>
    <row r="171" spans="2:65" s="14" customFormat="1" ht="11.25">
      <c r="B171" s="197"/>
      <c r="D171" s="164" t="s">
        <v>143</v>
      </c>
      <c r="E171" s="198" t="s">
        <v>1</v>
      </c>
      <c r="F171" s="199" t="s">
        <v>458</v>
      </c>
      <c r="H171" s="198" t="s">
        <v>1</v>
      </c>
      <c r="I171" s="200"/>
      <c r="L171" s="197"/>
      <c r="M171" s="201"/>
      <c r="N171" s="202"/>
      <c r="O171" s="202"/>
      <c r="P171" s="202"/>
      <c r="Q171" s="202"/>
      <c r="R171" s="202"/>
      <c r="S171" s="202"/>
      <c r="T171" s="203"/>
      <c r="AT171" s="198" t="s">
        <v>143</v>
      </c>
      <c r="AU171" s="198" t="s">
        <v>83</v>
      </c>
      <c r="AV171" s="14" t="s">
        <v>81</v>
      </c>
      <c r="AW171" s="14" t="s">
        <v>30</v>
      </c>
      <c r="AX171" s="14" t="s">
        <v>73</v>
      </c>
      <c r="AY171" s="198" t="s">
        <v>132</v>
      </c>
    </row>
    <row r="172" spans="2:65" s="12" customFormat="1" ht="22.5">
      <c r="B172" s="167"/>
      <c r="D172" s="164" t="s">
        <v>143</v>
      </c>
      <c r="E172" s="168" t="s">
        <v>1</v>
      </c>
      <c r="F172" s="169" t="s">
        <v>488</v>
      </c>
      <c r="H172" s="170">
        <v>18.809999999999999</v>
      </c>
      <c r="I172" s="171"/>
      <c r="L172" s="167"/>
      <c r="M172" s="172"/>
      <c r="N172" s="173"/>
      <c r="O172" s="173"/>
      <c r="P172" s="173"/>
      <c r="Q172" s="173"/>
      <c r="R172" s="173"/>
      <c r="S172" s="173"/>
      <c r="T172" s="174"/>
      <c r="AT172" s="168" t="s">
        <v>143</v>
      </c>
      <c r="AU172" s="168" t="s">
        <v>83</v>
      </c>
      <c r="AV172" s="12" t="s">
        <v>83</v>
      </c>
      <c r="AW172" s="12" t="s">
        <v>30</v>
      </c>
      <c r="AX172" s="12" t="s">
        <v>73</v>
      </c>
      <c r="AY172" s="168" t="s">
        <v>132</v>
      </c>
    </row>
    <row r="173" spans="2:65" s="12" customFormat="1" ht="11.25">
      <c r="B173" s="167"/>
      <c r="D173" s="164" t="s">
        <v>143</v>
      </c>
      <c r="E173" s="168" t="s">
        <v>1</v>
      </c>
      <c r="F173" s="169" t="s">
        <v>489</v>
      </c>
      <c r="H173" s="170">
        <v>23.123999999999999</v>
      </c>
      <c r="I173" s="171"/>
      <c r="L173" s="167"/>
      <c r="M173" s="172"/>
      <c r="N173" s="173"/>
      <c r="O173" s="173"/>
      <c r="P173" s="173"/>
      <c r="Q173" s="173"/>
      <c r="R173" s="173"/>
      <c r="S173" s="173"/>
      <c r="T173" s="174"/>
      <c r="AT173" s="168" t="s">
        <v>143</v>
      </c>
      <c r="AU173" s="168" t="s">
        <v>83</v>
      </c>
      <c r="AV173" s="12" t="s">
        <v>83</v>
      </c>
      <c r="AW173" s="12" t="s">
        <v>30</v>
      </c>
      <c r="AX173" s="12" t="s">
        <v>73</v>
      </c>
      <c r="AY173" s="168" t="s">
        <v>132</v>
      </c>
    </row>
    <row r="174" spans="2:65" s="12" customFormat="1" ht="11.25">
      <c r="B174" s="167"/>
      <c r="D174" s="164" t="s">
        <v>143</v>
      </c>
      <c r="E174" s="168" t="s">
        <v>1</v>
      </c>
      <c r="F174" s="169" t="s">
        <v>490</v>
      </c>
      <c r="H174" s="170">
        <v>174.61799999999999</v>
      </c>
      <c r="I174" s="171"/>
      <c r="L174" s="167"/>
      <c r="M174" s="172"/>
      <c r="N174" s="173"/>
      <c r="O174" s="173"/>
      <c r="P174" s="173"/>
      <c r="Q174" s="173"/>
      <c r="R174" s="173"/>
      <c r="S174" s="173"/>
      <c r="T174" s="174"/>
      <c r="AT174" s="168" t="s">
        <v>143</v>
      </c>
      <c r="AU174" s="168" t="s">
        <v>83</v>
      </c>
      <c r="AV174" s="12" t="s">
        <v>83</v>
      </c>
      <c r="AW174" s="12" t="s">
        <v>30</v>
      </c>
      <c r="AX174" s="12" t="s">
        <v>73</v>
      </c>
      <c r="AY174" s="168" t="s">
        <v>132</v>
      </c>
    </row>
    <row r="175" spans="2:65" s="12" customFormat="1" ht="11.25">
      <c r="B175" s="167"/>
      <c r="D175" s="164" t="s">
        <v>143</v>
      </c>
      <c r="E175" s="168" t="s">
        <v>1</v>
      </c>
      <c r="F175" s="169" t="s">
        <v>491</v>
      </c>
      <c r="H175" s="170">
        <v>72.061999999999998</v>
      </c>
      <c r="I175" s="171"/>
      <c r="L175" s="167"/>
      <c r="M175" s="172"/>
      <c r="N175" s="173"/>
      <c r="O175" s="173"/>
      <c r="P175" s="173"/>
      <c r="Q175" s="173"/>
      <c r="R175" s="173"/>
      <c r="S175" s="173"/>
      <c r="T175" s="174"/>
      <c r="AT175" s="168" t="s">
        <v>143</v>
      </c>
      <c r="AU175" s="168" t="s">
        <v>83</v>
      </c>
      <c r="AV175" s="12" t="s">
        <v>83</v>
      </c>
      <c r="AW175" s="12" t="s">
        <v>30</v>
      </c>
      <c r="AX175" s="12" t="s">
        <v>73</v>
      </c>
      <c r="AY175" s="168" t="s">
        <v>132</v>
      </c>
    </row>
    <row r="176" spans="2:65" s="12" customFormat="1" ht="11.25">
      <c r="B176" s="167"/>
      <c r="D176" s="164" t="s">
        <v>143</v>
      </c>
      <c r="E176" s="168" t="s">
        <v>1</v>
      </c>
      <c r="F176" s="169" t="s">
        <v>492</v>
      </c>
      <c r="H176" s="170">
        <v>237.886</v>
      </c>
      <c r="I176" s="171"/>
      <c r="L176" s="167"/>
      <c r="M176" s="172"/>
      <c r="N176" s="173"/>
      <c r="O176" s="173"/>
      <c r="P176" s="173"/>
      <c r="Q176" s="173"/>
      <c r="R176" s="173"/>
      <c r="S176" s="173"/>
      <c r="T176" s="174"/>
      <c r="AT176" s="168" t="s">
        <v>143</v>
      </c>
      <c r="AU176" s="168" t="s">
        <v>83</v>
      </c>
      <c r="AV176" s="12" t="s">
        <v>83</v>
      </c>
      <c r="AW176" s="12" t="s">
        <v>30</v>
      </c>
      <c r="AX176" s="12" t="s">
        <v>73</v>
      </c>
      <c r="AY176" s="168" t="s">
        <v>132</v>
      </c>
    </row>
    <row r="177" spans="2:65" s="12" customFormat="1" ht="11.25">
      <c r="B177" s="167"/>
      <c r="D177" s="164" t="s">
        <v>143</v>
      </c>
      <c r="E177" s="168" t="s">
        <v>1</v>
      </c>
      <c r="F177" s="169" t="s">
        <v>493</v>
      </c>
      <c r="H177" s="170">
        <v>148.941</v>
      </c>
      <c r="I177" s="171"/>
      <c r="L177" s="167"/>
      <c r="M177" s="172"/>
      <c r="N177" s="173"/>
      <c r="O177" s="173"/>
      <c r="P177" s="173"/>
      <c r="Q177" s="173"/>
      <c r="R177" s="173"/>
      <c r="S177" s="173"/>
      <c r="T177" s="174"/>
      <c r="AT177" s="168" t="s">
        <v>143</v>
      </c>
      <c r="AU177" s="168" t="s">
        <v>83</v>
      </c>
      <c r="AV177" s="12" t="s">
        <v>83</v>
      </c>
      <c r="AW177" s="12" t="s">
        <v>30</v>
      </c>
      <c r="AX177" s="12" t="s">
        <v>73</v>
      </c>
      <c r="AY177" s="168" t="s">
        <v>132</v>
      </c>
    </row>
    <row r="178" spans="2:65" s="12" customFormat="1" ht="11.25">
      <c r="B178" s="167"/>
      <c r="D178" s="164" t="s">
        <v>143</v>
      </c>
      <c r="E178" s="168" t="s">
        <v>1</v>
      </c>
      <c r="F178" s="169" t="s">
        <v>494</v>
      </c>
      <c r="H178" s="170">
        <v>158</v>
      </c>
      <c r="I178" s="171"/>
      <c r="L178" s="167"/>
      <c r="M178" s="172"/>
      <c r="N178" s="173"/>
      <c r="O178" s="173"/>
      <c r="P178" s="173"/>
      <c r="Q178" s="173"/>
      <c r="R178" s="173"/>
      <c r="S178" s="173"/>
      <c r="T178" s="174"/>
      <c r="AT178" s="168" t="s">
        <v>143</v>
      </c>
      <c r="AU178" s="168" t="s">
        <v>83</v>
      </c>
      <c r="AV178" s="12" t="s">
        <v>83</v>
      </c>
      <c r="AW178" s="12" t="s">
        <v>30</v>
      </c>
      <c r="AX178" s="12" t="s">
        <v>73</v>
      </c>
      <c r="AY178" s="168" t="s">
        <v>132</v>
      </c>
    </row>
    <row r="179" spans="2:65" s="13" customFormat="1" ht="11.25">
      <c r="B179" s="175"/>
      <c r="D179" s="164" t="s">
        <v>143</v>
      </c>
      <c r="E179" s="176" t="s">
        <v>1</v>
      </c>
      <c r="F179" s="177" t="s">
        <v>155</v>
      </c>
      <c r="H179" s="178">
        <v>833.44100000000003</v>
      </c>
      <c r="I179" s="179"/>
      <c r="L179" s="175"/>
      <c r="M179" s="180"/>
      <c r="N179" s="181"/>
      <c r="O179" s="181"/>
      <c r="P179" s="181"/>
      <c r="Q179" s="181"/>
      <c r="R179" s="181"/>
      <c r="S179" s="181"/>
      <c r="T179" s="182"/>
      <c r="AT179" s="176" t="s">
        <v>143</v>
      </c>
      <c r="AU179" s="176" t="s">
        <v>83</v>
      </c>
      <c r="AV179" s="13" t="s">
        <v>139</v>
      </c>
      <c r="AW179" s="13" t="s">
        <v>30</v>
      </c>
      <c r="AX179" s="13" t="s">
        <v>73</v>
      </c>
      <c r="AY179" s="176" t="s">
        <v>132</v>
      </c>
    </row>
    <row r="180" spans="2:65" s="12" customFormat="1" ht="11.25">
      <c r="B180" s="167"/>
      <c r="D180" s="164" t="s">
        <v>143</v>
      </c>
      <c r="E180" s="168" t="s">
        <v>1</v>
      </c>
      <c r="F180" s="169" t="s">
        <v>495</v>
      </c>
      <c r="H180" s="170">
        <v>833.4</v>
      </c>
      <c r="I180" s="171"/>
      <c r="L180" s="167"/>
      <c r="M180" s="172"/>
      <c r="N180" s="173"/>
      <c r="O180" s="173"/>
      <c r="P180" s="173"/>
      <c r="Q180" s="173"/>
      <c r="R180" s="173"/>
      <c r="S180" s="173"/>
      <c r="T180" s="174"/>
      <c r="AT180" s="168" t="s">
        <v>143</v>
      </c>
      <c r="AU180" s="168" t="s">
        <v>83</v>
      </c>
      <c r="AV180" s="12" t="s">
        <v>83</v>
      </c>
      <c r="AW180" s="12" t="s">
        <v>30</v>
      </c>
      <c r="AX180" s="12" t="s">
        <v>81</v>
      </c>
      <c r="AY180" s="168" t="s">
        <v>132</v>
      </c>
    </row>
    <row r="181" spans="2:65" s="1" customFormat="1" ht="36" customHeight="1">
      <c r="B181" s="150"/>
      <c r="C181" s="151" t="s">
        <v>211</v>
      </c>
      <c r="D181" s="151" t="s">
        <v>134</v>
      </c>
      <c r="E181" s="152" t="s">
        <v>496</v>
      </c>
      <c r="F181" s="153" t="s">
        <v>497</v>
      </c>
      <c r="G181" s="154" t="s">
        <v>220</v>
      </c>
      <c r="H181" s="155">
        <v>833.4</v>
      </c>
      <c r="I181" s="156"/>
      <c r="J181" s="157">
        <f>ROUND(I181*H181,2)</f>
        <v>0</v>
      </c>
      <c r="K181" s="153" t="s">
        <v>424</v>
      </c>
      <c r="L181" s="32"/>
      <c r="M181" s="158" t="s">
        <v>1</v>
      </c>
      <c r="N181" s="159" t="s">
        <v>38</v>
      </c>
      <c r="O181" s="55"/>
      <c r="P181" s="160">
        <f>O181*H181</f>
        <v>0</v>
      </c>
      <c r="Q181" s="160">
        <v>0</v>
      </c>
      <c r="R181" s="160">
        <f>Q181*H181</f>
        <v>0</v>
      </c>
      <c r="S181" s="160">
        <v>0</v>
      </c>
      <c r="T181" s="161">
        <f>S181*H181</f>
        <v>0</v>
      </c>
      <c r="AR181" s="162" t="s">
        <v>139</v>
      </c>
      <c r="AT181" s="162" t="s">
        <v>134</v>
      </c>
      <c r="AU181" s="162" t="s">
        <v>83</v>
      </c>
      <c r="AY181" s="17" t="s">
        <v>132</v>
      </c>
      <c r="BE181" s="163">
        <f>IF(N181="základní",J181,0)</f>
        <v>0</v>
      </c>
      <c r="BF181" s="163">
        <f>IF(N181="snížená",J181,0)</f>
        <v>0</v>
      </c>
      <c r="BG181" s="163">
        <f>IF(N181="zákl. přenesená",J181,0)</f>
        <v>0</v>
      </c>
      <c r="BH181" s="163">
        <f>IF(N181="sníž. přenesená",J181,0)</f>
        <v>0</v>
      </c>
      <c r="BI181" s="163">
        <f>IF(N181="nulová",J181,0)</f>
        <v>0</v>
      </c>
      <c r="BJ181" s="17" t="s">
        <v>81</v>
      </c>
      <c r="BK181" s="163">
        <f>ROUND(I181*H181,2)</f>
        <v>0</v>
      </c>
      <c r="BL181" s="17" t="s">
        <v>139</v>
      </c>
      <c r="BM181" s="162" t="s">
        <v>498</v>
      </c>
    </row>
    <row r="182" spans="2:65" s="12" customFormat="1" ht="11.25">
      <c r="B182" s="167"/>
      <c r="D182" s="164" t="s">
        <v>143</v>
      </c>
      <c r="E182" s="168" t="s">
        <v>1</v>
      </c>
      <c r="F182" s="169" t="s">
        <v>495</v>
      </c>
      <c r="H182" s="170">
        <v>833.4</v>
      </c>
      <c r="I182" s="171"/>
      <c r="L182" s="167"/>
      <c r="M182" s="172"/>
      <c r="N182" s="173"/>
      <c r="O182" s="173"/>
      <c r="P182" s="173"/>
      <c r="Q182" s="173"/>
      <c r="R182" s="173"/>
      <c r="S182" s="173"/>
      <c r="T182" s="174"/>
      <c r="AT182" s="168" t="s">
        <v>143</v>
      </c>
      <c r="AU182" s="168" t="s">
        <v>83</v>
      </c>
      <c r="AV182" s="12" t="s">
        <v>83</v>
      </c>
      <c r="AW182" s="12" t="s">
        <v>30</v>
      </c>
      <c r="AX182" s="12" t="s">
        <v>81</v>
      </c>
      <c r="AY182" s="168" t="s">
        <v>132</v>
      </c>
    </row>
    <row r="183" spans="2:65" s="1" customFormat="1" ht="48" customHeight="1">
      <c r="B183" s="150"/>
      <c r="C183" s="151" t="s">
        <v>217</v>
      </c>
      <c r="D183" s="151" t="s">
        <v>134</v>
      </c>
      <c r="E183" s="152" t="s">
        <v>499</v>
      </c>
      <c r="F183" s="153" t="s">
        <v>500</v>
      </c>
      <c r="G183" s="154" t="s">
        <v>137</v>
      </c>
      <c r="H183" s="155">
        <v>763.4</v>
      </c>
      <c r="I183" s="156"/>
      <c r="J183" s="157">
        <f>ROUND(I183*H183,2)</f>
        <v>0</v>
      </c>
      <c r="K183" s="153" t="s">
        <v>424</v>
      </c>
      <c r="L183" s="32"/>
      <c r="M183" s="158" t="s">
        <v>1</v>
      </c>
      <c r="N183" s="159" t="s">
        <v>38</v>
      </c>
      <c r="O183" s="55"/>
      <c r="P183" s="160">
        <f>O183*H183</f>
        <v>0</v>
      </c>
      <c r="Q183" s="160">
        <v>0</v>
      </c>
      <c r="R183" s="160">
        <f>Q183*H183</f>
        <v>0</v>
      </c>
      <c r="S183" s="160">
        <v>0</v>
      </c>
      <c r="T183" s="161">
        <f>S183*H183</f>
        <v>0</v>
      </c>
      <c r="AR183" s="162" t="s">
        <v>139</v>
      </c>
      <c r="AT183" s="162" t="s">
        <v>134</v>
      </c>
      <c r="AU183" s="162" t="s">
        <v>83</v>
      </c>
      <c r="AY183" s="17" t="s">
        <v>132</v>
      </c>
      <c r="BE183" s="163">
        <f>IF(N183="základní",J183,0)</f>
        <v>0</v>
      </c>
      <c r="BF183" s="163">
        <f>IF(N183="snížená",J183,0)</f>
        <v>0</v>
      </c>
      <c r="BG183" s="163">
        <f>IF(N183="zákl. přenesená",J183,0)</f>
        <v>0</v>
      </c>
      <c r="BH183" s="163">
        <f>IF(N183="sníž. přenesená",J183,0)</f>
        <v>0</v>
      </c>
      <c r="BI183" s="163">
        <f>IF(N183="nulová",J183,0)</f>
        <v>0</v>
      </c>
      <c r="BJ183" s="17" t="s">
        <v>81</v>
      </c>
      <c r="BK183" s="163">
        <f>ROUND(I183*H183,2)</f>
        <v>0</v>
      </c>
      <c r="BL183" s="17" t="s">
        <v>139</v>
      </c>
      <c r="BM183" s="162" t="s">
        <v>501</v>
      </c>
    </row>
    <row r="184" spans="2:65" s="12" customFormat="1" ht="11.25">
      <c r="B184" s="167"/>
      <c r="D184" s="164" t="s">
        <v>143</v>
      </c>
      <c r="E184" s="168" t="s">
        <v>1</v>
      </c>
      <c r="F184" s="169" t="s">
        <v>502</v>
      </c>
      <c r="H184" s="170">
        <v>763.4</v>
      </c>
      <c r="I184" s="171"/>
      <c r="L184" s="167"/>
      <c r="M184" s="172"/>
      <c r="N184" s="173"/>
      <c r="O184" s="173"/>
      <c r="P184" s="173"/>
      <c r="Q184" s="173"/>
      <c r="R184" s="173"/>
      <c r="S184" s="173"/>
      <c r="T184" s="174"/>
      <c r="AT184" s="168" t="s">
        <v>143</v>
      </c>
      <c r="AU184" s="168" t="s">
        <v>83</v>
      </c>
      <c r="AV184" s="12" t="s">
        <v>83</v>
      </c>
      <c r="AW184" s="12" t="s">
        <v>30</v>
      </c>
      <c r="AX184" s="12" t="s">
        <v>81</v>
      </c>
      <c r="AY184" s="168" t="s">
        <v>132</v>
      </c>
    </row>
    <row r="185" spans="2:65" s="1" customFormat="1" ht="60" customHeight="1">
      <c r="B185" s="150"/>
      <c r="C185" s="151" t="s">
        <v>8</v>
      </c>
      <c r="D185" s="151" t="s">
        <v>134</v>
      </c>
      <c r="E185" s="152" t="s">
        <v>178</v>
      </c>
      <c r="F185" s="153" t="s">
        <v>179</v>
      </c>
      <c r="G185" s="154" t="s">
        <v>137</v>
      </c>
      <c r="H185" s="155">
        <v>132</v>
      </c>
      <c r="I185" s="156"/>
      <c r="J185" s="157">
        <f>ROUND(I185*H185,2)</f>
        <v>0</v>
      </c>
      <c r="K185" s="153" t="s">
        <v>424</v>
      </c>
      <c r="L185" s="32"/>
      <c r="M185" s="158" t="s">
        <v>1</v>
      </c>
      <c r="N185" s="159" t="s">
        <v>38</v>
      </c>
      <c r="O185" s="55"/>
      <c r="P185" s="160">
        <f>O185*H185</f>
        <v>0</v>
      </c>
      <c r="Q185" s="160">
        <v>0</v>
      </c>
      <c r="R185" s="160">
        <f>Q185*H185</f>
        <v>0</v>
      </c>
      <c r="S185" s="160">
        <v>0</v>
      </c>
      <c r="T185" s="161">
        <f>S185*H185</f>
        <v>0</v>
      </c>
      <c r="AR185" s="162" t="s">
        <v>139</v>
      </c>
      <c r="AT185" s="162" t="s">
        <v>134</v>
      </c>
      <c r="AU185" s="162" t="s">
        <v>83</v>
      </c>
      <c r="AY185" s="17" t="s">
        <v>132</v>
      </c>
      <c r="BE185" s="163">
        <f>IF(N185="základní",J185,0)</f>
        <v>0</v>
      </c>
      <c r="BF185" s="163">
        <f>IF(N185="snížená",J185,0)</f>
        <v>0</v>
      </c>
      <c r="BG185" s="163">
        <f>IF(N185="zákl. přenesená",J185,0)</f>
        <v>0</v>
      </c>
      <c r="BH185" s="163">
        <f>IF(N185="sníž. přenesená",J185,0)</f>
        <v>0</v>
      </c>
      <c r="BI185" s="163">
        <f>IF(N185="nulová",J185,0)</f>
        <v>0</v>
      </c>
      <c r="BJ185" s="17" t="s">
        <v>81</v>
      </c>
      <c r="BK185" s="163">
        <f>ROUND(I185*H185,2)</f>
        <v>0</v>
      </c>
      <c r="BL185" s="17" t="s">
        <v>139</v>
      </c>
      <c r="BM185" s="162" t="s">
        <v>503</v>
      </c>
    </row>
    <row r="186" spans="2:65" s="12" customFormat="1" ht="11.25">
      <c r="B186" s="167"/>
      <c r="D186" s="164" t="s">
        <v>143</v>
      </c>
      <c r="E186" s="168" t="s">
        <v>1</v>
      </c>
      <c r="F186" s="169" t="s">
        <v>504</v>
      </c>
      <c r="H186" s="170">
        <v>132</v>
      </c>
      <c r="I186" s="171"/>
      <c r="L186" s="167"/>
      <c r="M186" s="172"/>
      <c r="N186" s="173"/>
      <c r="O186" s="173"/>
      <c r="P186" s="173"/>
      <c r="Q186" s="173"/>
      <c r="R186" s="173"/>
      <c r="S186" s="173"/>
      <c r="T186" s="174"/>
      <c r="AT186" s="168" t="s">
        <v>143</v>
      </c>
      <c r="AU186" s="168" t="s">
        <v>83</v>
      </c>
      <c r="AV186" s="12" t="s">
        <v>83</v>
      </c>
      <c r="AW186" s="12" t="s">
        <v>30</v>
      </c>
      <c r="AX186" s="12" t="s">
        <v>81</v>
      </c>
      <c r="AY186" s="168" t="s">
        <v>132</v>
      </c>
    </row>
    <row r="187" spans="2:65" s="1" customFormat="1" ht="60" customHeight="1">
      <c r="B187" s="150"/>
      <c r="C187" s="151" t="s">
        <v>228</v>
      </c>
      <c r="D187" s="151" t="s">
        <v>134</v>
      </c>
      <c r="E187" s="152" t="s">
        <v>184</v>
      </c>
      <c r="F187" s="153" t="s">
        <v>185</v>
      </c>
      <c r="G187" s="154" t="s">
        <v>137</v>
      </c>
      <c r="H187" s="155">
        <v>3960</v>
      </c>
      <c r="I187" s="156"/>
      <c r="J187" s="157">
        <f>ROUND(I187*H187,2)</f>
        <v>0</v>
      </c>
      <c r="K187" s="153" t="s">
        <v>424</v>
      </c>
      <c r="L187" s="32"/>
      <c r="M187" s="158" t="s">
        <v>1</v>
      </c>
      <c r="N187" s="159" t="s">
        <v>38</v>
      </c>
      <c r="O187" s="55"/>
      <c r="P187" s="160">
        <f>O187*H187</f>
        <v>0</v>
      </c>
      <c r="Q187" s="160">
        <v>0</v>
      </c>
      <c r="R187" s="160">
        <f>Q187*H187</f>
        <v>0</v>
      </c>
      <c r="S187" s="160">
        <v>0</v>
      </c>
      <c r="T187" s="161">
        <f>S187*H187</f>
        <v>0</v>
      </c>
      <c r="AR187" s="162" t="s">
        <v>139</v>
      </c>
      <c r="AT187" s="162" t="s">
        <v>134</v>
      </c>
      <c r="AU187" s="162" t="s">
        <v>83</v>
      </c>
      <c r="AY187" s="17" t="s">
        <v>132</v>
      </c>
      <c r="BE187" s="163">
        <f>IF(N187="základní",J187,0)</f>
        <v>0</v>
      </c>
      <c r="BF187" s="163">
        <f>IF(N187="snížená",J187,0)</f>
        <v>0</v>
      </c>
      <c r="BG187" s="163">
        <f>IF(N187="zákl. přenesená",J187,0)</f>
        <v>0</v>
      </c>
      <c r="BH187" s="163">
        <f>IF(N187="sníž. přenesená",J187,0)</f>
        <v>0</v>
      </c>
      <c r="BI187" s="163">
        <f>IF(N187="nulová",J187,0)</f>
        <v>0</v>
      </c>
      <c r="BJ187" s="17" t="s">
        <v>81</v>
      </c>
      <c r="BK187" s="163">
        <f>ROUND(I187*H187,2)</f>
        <v>0</v>
      </c>
      <c r="BL187" s="17" t="s">
        <v>139</v>
      </c>
      <c r="BM187" s="162" t="s">
        <v>505</v>
      </c>
    </row>
    <row r="188" spans="2:65" s="12" customFormat="1" ht="11.25">
      <c r="B188" s="167"/>
      <c r="D188" s="164" t="s">
        <v>143</v>
      </c>
      <c r="E188" s="168" t="s">
        <v>1</v>
      </c>
      <c r="F188" s="169" t="s">
        <v>506</v>
      </c>
      <c r="H188" s="170">
        <v>3960</v>
      </c>
      <c r="I188" s="171"/>
      <c r="L188" s="167"/>
      <c r="M188" s="172"/>
      <c r="N188" s="173"/>
      <c r="O188" s="173"/>
      <c r="P188" s="173"/>
      <c r="Q188" s="173"/>
      <c r="R188" s="173"/>
      <c r="S188" s="173"/>
      <c r="T188" s="174"/>
      <c r="AT188" s="168" t="s">
        <v>143</v>
      </c>
      <c r="AU188" s="168" t="s">
        <v>83</v>
      </c>
      <c r="AV188" s="12" t="s">
        <v>83</v>
      </c>
      <c r="AW188" s="12" t="s">
        <v>30</v>
      </c>
      <c r="AX188" s="12" t="s">
        <v>81</v>
      </c>
      <c r="AY188" s="168" t="s">
        <v>132</v>
      </c>
    </row>
    <row r="189" spans="2:65" s="1" customFormat="1" ht="16.5" customHeight="1">
      <c r="B189" s="150"/>
      <c r="C189" s="151" t="s">
        <v>234</v>
      </c>
      <c r="D189" s="151" t="s">
        <v>134</v>
      </c>
      <c r="E189" s="152" t="s">
        <v>207</v>
      </c>
      <c r="F189" s="153" t="s">
        <v>208</v>
      </c>
      <c r="G189" s="154" t="s">
        <v>137</v>
      </c>
      <c r="H189" s="155">
        <v>132</v>
      </c>
      <c r="I189" s="156"/>
      <c r="J189" s="157">
        <f>ROUND(I189*H189,2)</f>
        <v>0</v>
      </c>
      <c r="K189" s="153" t="s">
        <v>424</v>
      </c>
      <c r="L189" s="32"/>
      <c r="M189" s="158" t="s">
        <v>1</v>
      </c>
      <c r="N189" s="159" t="s">
        <v>38</v>
      </c>
      <c r="O189" s="55"/>
      <c r="P189" s="160">
        <f>O189*H189</f>
        <v>0</v>
      </c>
      <c r="Q189" s="160">
        <v>0</v>
      </c>
      <c r="R189" s="160">
        <f>Q189*H189</f>
        <v>0</v>
      </c>
      <c r="S189" s="160">
        <v>0</v>
      </c>
      <c r="T189" s="161">
        <f>S189*H189</f>
        <v>0</v>
      </c>
      <c r="AR189" s="162" t="s">
        <v>139</v>
      </c>
      <c r="AT189" s="162" t="s">
        <v>134</v>
      </c>
      <c r="AU189" s="162" t="s">
        <v>83</v>
      </c>
      <c r="AY189" s="17" t="s">
        <v>132</v>
      </c>
      <c r="BE189" s="163">
        <f>IF(N189="základní",J189,0)</f>
        <v>0</v>
      </c>
      <c r="BF189" s="163">
        <f>IF(N189="snížená",J189,0)</f>
        <v>0</v>
      </c>
      <c r="BG189" s="163">
        <f>IF(N189="zákl. přenesená",J189,0)</f>
        <v>0</v>
      </c>
      <c r="BH189" s="163">
        <f>IF(N189="sníž. přenesená",J189,0)</f>
        <v>0</v>
      </c>
      <c r="BI189" s="163">
        <f>IF(N189="nulová",J189,0)</f>
        <v>0</v>
      </c>
      <c r="BJ189" s="17" t="s">
        <v>81</v>
      </c>
      <c r="BK189" s="163">
        <f>ROUND(I189*H189,2)</f>
        <v>0</v>
      </c>
      <c r="BL189" s="17" t="s">
        <v>139</v>
      </c>
      <c r="BM189" s="162" t="s">
        <v>507</v>
      </c>
    </row>
    <row r="190" spans="2:65" s="12" customFormat="1" ht="11.25">
      <c r="B190" s="167"/>
      <c r="D190" s="164" t="s">
        <v>143</v>
      </c>
      <c r="E190" s="168" t="s">
        <v>1</v>
      </c>
      <c r="F190" s="169" t="s">
        <v>508</v>
      </c>
      <c r="H190" s="170">
        <v>132</v>
      </c>
      <c r="I190" s="171"/>
      <c r="L190" s="167"/>
      <c r="M190" s="172"/>
      <c r="N190" s="173"/>
      <c r="O190" s="173"/>
      <c r="P190" s="173"/>
      <c r="Q190" s="173"/>
      <c r="R190" s="173"/>
      <c r="S190" s="173"/>
      <c r="T190" s="174"/>
      <c r="AT190" s="168" t="s">
        <v>143</v>
      </c>
      <c r="AU190" s="168" t="s">
        <v>83</v>
      </c>
      <c r="AV190" s="12" t="s">
        <v>83</v>
      </c>
      <c r="AW190" s="12" t="s">
        <v>30</v>
      </c>
      <c r="AX190" s="12" t="s">
        <v>81</v>
      </c>
      <c r="AY190" s="168" t="s">
        <v>132</v>
      </c>
    </row>
    <row r="191" spans="2:65" s="1" customFormat="1" ht="36" customHeight="1">
      <c r="B191" s="150"/>
      <c r="C191" s="151" t="s">
        <v>239</v>
      </c>
      <c r="D191" s="151" t="s">
        <v>134</v>
      </c>
      <c r="E191" s="152" t="s">
        <v>212</v>
      </c>
      <c r="F191" s="153" t="s">
        <v>213</v>
      </c>
      <c r="G191" s="154" t="s">
        <v>203</v>
      </c>
      <c r="H191" s="155">
        <v>264</v>
      </c>
      <c r="I191" s="156"/>
      <c r="J191" s="157">
        <f>ROUND(I191*H191,2)</f>
        <v>0</v>
      </c>
      <c r="K191" s="153" t="s">
        <v>424</v>
      </c>
      <c r="L191" s="32"/>
      <c r="M191" s="158" t="s">
        <v>1</v>
      </c>
      <c r="N191" s="159" t="s">
        <v>38</v>
      </c>
      <c r="O191" s="55"/>
      <c r="P191" s="160">
        <f>O191*H191</f>
        <v>0</v>
      </c>
      <c r="Q191" s="160">
        <v>0</v>
      </c>
      <c r="R191" s="160">
        <f>Q191*H191</f>
        <v>0</v>
      </c>
      <c r="S191" s="160">
        <v>0</v>
      </c>
      <c r="T191" s="161">
        <f>S191*H191</f>
        <v>0</v>
      </c>
      <c r="AR191" s="162" t="s">
        <v>139</v>
      </c>
      <c r="AT191" s="162" t="s">
        <v>134</v>
      </c>
      <c r="AU191" s="162" t="s">
        <v>83</v>
      </c>
      <c r="AY191" s="17" t="s">
        <v>132</v>
      </c>
      <c r="BE191" s="163">
        <f>IF(N191="základní",J191,0)</f>
        <v>0</v>
      </c>
      <c r="BF191" s="163">
        <f>IF(N191="snížená",J191,0)</f>
        <v>0</v>
      </c>
      <c r="BG191" s="163">
        <f>IF(N191="zákl. přenesená",J191,0)</f>
        <v>0</v>
      </c>
      <c r="BH191" s="163">
        <f>IF(N191="sníž. přenesená",J191,0)</f>
        <v>0</v>
      </c>
      <c r="BI191" s="163">
        <f>IF(N191="nulová",J191,0)</f>
        <v>0</v>
      </c>
      <c r="BJ191" s="17" t="s">
        <v>81</v>
      </c>
      <c r="BK191" s="163">
        <f>ROUND(I191*H191,2)</f>
        <v>0</v>
      </c>
      <c r="BL191" s="17" t="s">
        <v>139</v>
      </c>
      <c r="BM191" s="162" t="s">
        <v>509</v>
      </c>
    </row>
    <row r="192" spans="2:65" s="12" customFormat="1" ht="11.25">
      <c r="B192" s="167"/>
      <c r="D192" s="164" t="s">
        <v>143</v>
      </c>
      <c r="E192" s="168" t="s">
        <v>1</v>
      </c>
      <c r="F192" s="169" t="s">
        <v>510</v>
      </c>
      <c r="H192" s="170">
        <v>264</v>
      </c>
      <c r="I192" s="171"/>
      <c r="L192" s="167"/>
      <c r="M192" s="172"/>
      <c r="N192" s="173"/>
      <c r="O192" s="173"/>
      <c r="P192" s="173"/>
      <c r="Q192" s="173"/>
      <c r="R192" s="173"/>
      <c r="S192" s="173"/>
      <c r="T192" s="174"/>
      <c r="AT192" s="168" t="s">
        <v>143</v>
      </c>
      <c r="AU192" s="168" t="s">
        <v>83</v>
      </c>
      <c r="AV192" s="12" t="s">
        <v>83</v>
      </c>
      <c r="AW192" s="12" t="s">
        <v>30</v>
      </c>
      <c r="AX192" s="12" t="s">
        <v>81</v>
      </c>
      <c r="AY192" s="168" t="s">
        <v>132</v>
      </c>
    </row>
    <row r="193" spans="2:65" s="1" customFormat="1" ht="36" customHeight="1">
      <c r="B193" s="150"/>
      <c r="C193" s="151" t="s">
        <v>249</v>
      </c>
      <c r="D193" s="151" t="s">
        <v>134</v>
      </c>
      <c r="E193" s="152" t="s">
        <v>511</v>
      </c>
      <c r="F193" s="153" t="s">
        <v>512</v>
      </c>
      <c r="G193" s="154" t="s">
        <v>137</v>
      </c>
      <c r="H193" s="155">
        <v>348.3</v>
      </c>
      <c r="I193" s="156"/>
      <c r="J193" s="157">
        <f>ROUND(I193*H193,2)</f>
        <v>0</v>
      </c>
      <c r="K193" s="153" t="s">
        <v>424</v>
      </c>
      <c r="L193" s="32"/>
      <c r="M193" s="158" t="s">
        <v>1</v>
      </c>
      <c r="N193" s="159" t="s">
        <v>38</v>
      </c>
      <c r="O193" s="55"/>
      <c r="P193" s="160">
        <f>O193*H193</f>
        <v>0</v>
      </c>
      <c r="Q193" s="160">
        <v>0</v>
      </c>
      <c r="R193" s="160">
        <f>Q193*H193</f>
        <v>0</v>
      </c>
      <c r="S193" s="160">
        <v>0</v>
      </c>
      <c r="T193" s="161">
        <f>S193*H193</f>
        <v>0</v>
      </c>
      <c r="AR193" s="162" t="s">
        <v>139</v>
      </c>
      <c r="AT193" s="162" t="s">
        <v>134</v>
      </c>
      <c r="AU193" s="162" t="s">
        <v>83</v>
      </c>
      <c r="AY193" s="17" t="s">
        <v>132</v>
      </c>
      <c r="BE193" s="163">
        <f>IF(N193="základní",J193,0)</f>
        <v>0</v>
      </c>
      <c r="BF193" s="163">
        <f>IF(N193="snížená",J193,0)</f>
        <v>0</v>
      </c>
      <c r="BG193" s="163">
        <f>IF(N193="zákl. přenesená",J193,0)</f>
        <v>0</v>
      </c>
      <c r="BH193" s="163">
        <f>IF(N193="sníž. přenesená",J193,0)</f>
        <v>0</v>
      </c>
      <c r="BI193" s="163">
        <f>IF(N193="nulová",J193,0)</f>
        <v>0</v>
      </c>
      <c r="BJ193" s="17" t="s">
        <v>81</v>
      </c>
      <c r="BK193" s="163">
        <f>ROUND(I193*H193,2)</f>
        <v>0</v>
      </c>
      <c r="BL193" s="17" t="s">
        <v>139</v>
      </c>
      <c r="BM193" s="162" t="s">
        <v>513</v>
      </c>
    </row>
    <row r="194" spans="2:65" s="12" customFormat="1" ht="11.25">
      <c r="B194" s="167"/>
      <c r="D194" s="164" t="s">
        <v>143</v>
      </c>
      <c r="E194" s="168" t="s">
        <v>1</v>
      </c>
      <c r="F194" s="169" t="s">
        <v>514</v>
      </c>
      <c r="H194" s="170">
        <v>480.3</v>
      </c>
      <c r="I194" s="171"/>
      <c r="L194" s="167"/>
      <c r="M194" s="172"/>
      <c r="N194" s="173"/>
      <c r="O194" s="173"/>
      <c r="P194" s="173"/>
      <c r="Q194" s="173"/>
      <c r="R194" s="173"/>
      <c r="S194" s="173"/>
      <c r="T194" s="174"/>
      <c r="AT194" s="168" t="s">
        <v>143</v>
      </c>
      <c r="AU194" s="168" t="s">
        <v>83</v>
      </c>
      <c r="AV194" s="12" t="s">
        <v>83</v>
      </c>
      <c r="AW194" s="12" t="s">
        <v>30</v>
      </c>
      <c r="AX194" s="12" t="s">
        <v>73</v>
      </c>
      <c r="AY194" s="168" t="s">
        <v>132</v>
      </c>
    </row>
    <row r="195" spans="2:65" s="12" customFormat="1" ht="11.25">
      <c r="B195" s="167"/>
      <c r="D195" s="164" t="s">
        <v>143</v>
      </c>
      <c r="E195" s="168" t="s">
        <v>1</v>
      </c>
      <c r="F195" s="169" t="s">
        <v>515</v>
      </c>
      <c r="H195" s="170">
        <v>-88</v>
      </c>
      <c r="I195" s="171"/>
      <c r="L195" s="167"/>
      <c r="M195" s="172"/>
      <c r="N195" s="173"/>
      <c r="O195" s="173"/>
      <c r="P195" s="173"/>
      <c r="Q195" s="173"/>
      <c r="R195" s="173"/>
      <c r="S195" s="173"/>
      <c r="T195" s="174"/>
      <c r="AT195" s="168" t="s">
        <v>143</v>
      </c>
      <c r="AU195" s="168" t="s">
        <v>83</v>
      </c>
      <c r="AV195" s="12" t="s">
        <v>83</v>
      </c>
      <c r="AW195" s="12" t="s">
        <v>30</v>
      </c>
      <c r="AX195" s="12" t="s">
        <v>73</v>
      </c>
      <c r="AY195" s="168" t="s">
        <v>132</v>
      </c>
    </row>
    <row r="196" spans="2:65" s="12" customFormat="1" ht="11.25">
      <c r="B196" s="167"/>
      <c r="D196" s="164" t="s">
        <v>143</v>
      </c>
      <c r="E196" s="168" t="s">
        <v>1</v>
      </c>
      <c r="F196" s="169" t="s">
        <v>516</v>
      </c>
      <c r="H196" s="170">
        <v>-18.100000000000001</v>
      </c>
      <c r="I196" s="171"/>
      <c r="L196" s="167"/>
      <c r="M196" s="172"/>
      <c r="N196" s="173"/>
      <c r="O196" s="173"/>
      <c r="P196" s="173"/>
      <c r="Q196" s="173"/>
      <c r="R196" s="173"/>
      <c r="S196" s="173"/>
      <c r="T196" s="174"/>
      <c r="AT196" s="168" t="s">
        <v>143</v>
      </c>
      <c r="AU196" s="168" t="s">
        <v>83</v>
      </c>
      <c r="AV196" s="12" t="s">
        <v>83</v>
      </c>
      <c r="AW196" s="12" t="s">
        <v>30</v>
      </c>
      <c r="AX196" s="12" t="s">
        <v>73</v>
      </c>
      <c r="AY196" s="168" t="s">
        <v>132</v>
      </c>
    </row>
    <row r="197" spans="2:65" s="12" customFormat="1" ht="11.25">
      <c r="B197" s="167"/>
      <c r="D197" s="164" t="s">
        <v>143</v>
      </c>
      <c r="E197" s="168" t="s">
        <v>1</v>
      </c>
      <c r="F197" s="169" t="s">
        <v>517</v>
      </c>
      <c r="H197" s="170">
        <v>-13.054</v>
      </c>
      <c r="I197" s="171"/>
      <c r="L197" s="167"/>
      <c r="M197" s="172"/>
      <c r="N197" s="173"/>
      <c r="O197" s="173"/>
      <c r="P197" s="173"/>
      <c r="Q197" s="173"/>
      <c r="R197" s="173"/>
      <c r="S197" s="173"/>
      <c r="T197" s="174"/>
      <c r="AT197" s="168" t="s">
        <v>143</v>
      </c>
      <c r="AU197" s="168" t="s">
        <v>83</v>
      </c>
      <c r="AV197" s="12" t="s">
        <v>83</v>
      </c>
      <c r="AW197" s="12" t="s">
        <v>30</v>
      </c>
      <c r="AX197" s="12" t="s">
        <v>73</v>
      </c>
      <c r="AY197" s="168" t="s">
        <v>132</v>
      </c>
    </row>
    <row r="198" spans="2:65" s="12" customFormat="1" ht="11.25">
      <c r="B198" s="167"/>
      <c r="D198" s="164" t="s">
        <v>143</v>
      </c>
      <c r="E198" s="168" t="s">
        <v>1</v>
      </c>
      <c r="F198" s="169" t="s">
        <v>518</v>
      </c>
      <c r="H198" s="170">
        <v>-10.023</v>
      </c>
      <c r="I198" s="171"/>
      <c r="L198" s="167"/>
      <c r="M198" s="172"/>
      <c r="N198" s="173"/>
      <c r="O198" s="173"/>
      <c r="P198" s="173"/>
      <c r="Q198" s="173"/>
      <c r="R198" s="173"/>
      <c r="S198" s="173"/>
      <c r="T198" s="174"/>
      <c r="AT198" s="168" t="s">
        <v>143</v>
      </c>
      <c r="AU198" s="168" t="s">
        <v>83</v>
      </c>
      <c r="AV198" s="12" t="s">
        <v>83</v>
      </c>
      <c r="AW198" s="12" t="s">
        <v>30</v>
      </c>
      <c r="AX198" s="12" t="s">
        <v>73</v>
      </c>
      <c r="AY198" s="168" t="s">
        <v>132</v>
      </c>
    </row>
    <row r="199" spans="2:65" s="12" customFormat="1" ht="11.25">
      <c r="B199" s="167"/>
      <c r="D199" s="164" t="s">
        <v>143</v>
      </c>
      <c r="E199" s="168" t="s">
        <v>1</v>
      </c>
      <c r="F199" s="169" t="s">
        <v>519</v>
      </c>
      <c r="H199" s="170">
        <v>-2.6080000000000001</v>
      </c>
      <c r="I199" s="171"/>
      <c r="L199" s="167"/>
      <c r="M199" s="172"/>
      <c r="N199" s="173"/>
      <c r="O199" s="173"/>
      <c r="P199" s="173"/>
      <c r="Q199" s="173"/>
      <c r="R199" s="173"/>
      <c r="S199" s="173"/>
      <c r="T199" s="174"/>
      <c r="AT199" s="168" t="s">
        <v>143</v>
      </c>
      <c r="AU199" s="168" t="s">
        <v>83</v>
      </c>
      <c r="AV199" s="12" t="s">
        <v>83</v>
      </c>
      <c r="AW199" s="12" t="s">
        <v>30</v>
      </c>
      <c r="AX199" s="12" t="s">
        <v>73</v>
      </c>
      <c r="AY199" s="168" t="s">
        <v>132</v>
      </c>
    </row>
    <row r="200" spans="2:65" s="12" customFormat="1" ht="11.25">
      <c r="B200" s="167"/>
      <c r="D200" s="164" t="s">
        <v>143</v>
      </c>
      <c r="E200" s="168" t="s">
        <v>1</v>
      </c>
      <c r="F200" s="169" t="s">
        <v>520</v>
      </c>
      <c r="H200" s="170">
        <v>-0.216</v>
      </c>
      <c r="I200" s="171"/>
      <c r="L200" s="167"/>
      <c r="M200" s="172"/>
      <c r="N200" s="173"/>
      <c r="O200" s="173"/>
      <c r="P200" s="173"/>
      <c r="Q200" s="173"/>
      <c r="R200" s="173"/>
      <c r="S200" s="173"/>
      <c r="T200" s="174"/>
      <c r="AT200" s="168" t="s">
        <v>143</v>
      </c>
      <c r="AU200" s="168" t="s">
        <v>83</v>
      </c>
      <c r="AV200" s="12" t="s">
        <v>83</v>
      </c>
      <c r="AW200" s="12" t="s">
        <v>30</v>
      </c>
      <c r="AX200" s="12" t="s">
        <v>73</v>
      </c>
      <c r="AY200" s="168" t="s">
        <v>132</v>
      </c>
    </row>
    <row r="201" spans="2:65" s="13" customFormat="1" ht="11.25">
      <c r="B201" s="175"/>
      <c r="D201" s="164" t="s">
        <v>143</v>
      </c>
      <c r="E201" s="176" t="s">
        <v>1</v>
      </c>
      <c r="F201" s="177" t="s">
        <v>155</v>
      </c>
      <c r="H201" s="178">
        <v>348.29899999999998</v>
      </c>
      <c r="I201" s="179"/>
      <c r="L201" s="175"/>
      <c r="M201" s="180"/>
      <c r="N201" s="181"/>
      <c r="O201" s="181"/>
      <c r="P201" s="181"/>
      <c r="Q201" s="181"/>
      <c r="R201" s="181"/>
      <c r="S201" s="181"/>
      <c r="T201" s="182"/>
      <c r="AT201" s="176" t="s">
        <v>143</v>
      </c>
      <c r="AU201" s="176" t="s">
        <v>83</v>
      </c>
      <c r="AV201" s="13" t="s">
        <v>139</v>
      </c>
      <c r="AW201" s="13" t="s">
        <v>30</v>
      </c>
      <c r="AX201" s="13" t="s">
        <v>73</v>
      </c>
      <c r="AY201" s="176" t="s">
        <v>132</v>
      </c>
    </row>
    <row r="202" spans="2:65" s="12" customFormat="1" ht="11.25">
      <c r="B202" s="167"/>
      <c r="D202" s="164" t="s">
        <v>143</v>
      </c>
      <c r="E202" s="168" t="s">
        <v>1</v>
      </c>
      <c r="F202" s="169" t="s">
        <v>521</v>
      </c>
      <c r="H202" s="170">
        <v>348.3</v>
      </c>
      <c r="I202" s="171"/>
      <c r="L202" s="167"/>
      <c r="M202" s="172"/>
      <c r="N202" s="173"/>
      <c r="O202" s="173"/>
      <c r="P202" s="173"/>
      <c r="Q202" s="173"/>
      <c r="R202" s="173"/>
      <c r="S202" s="173"/>
      <c r="T202" s="174"/>
      <c r="AT202" s="168" t="s">
        <v>143</v>
      </c>
      <c r="AU202" s="168" t="s">
        <v>83</v>
      </c>
      <c r="AV202" s="12" t="s">
        <v>83</v>
      </c>
      <c r="AW202" s="12" t="s">
        <v>30</v>
      </c>
      <c r="AX202" s="12" t="s">
        <v>81</v>
      </c>
      <c r="AY202" s="168" t="s">
        <v>132</v>
      </c>
    </row>
    <row r="203" spans="2:65" s="1" customFormat="1" ht="60" customHeight="1">
      <c r="B203" s="150"/>
      <c r="C203" s="151" t="s">
        <v>255</v>
      </c>
      <c r="D203" s="151" t="s">
        <v>134</v>
      </c>
      <c r="E203" s="152" t="s">
        <v>522</v>
      </c>
      <c r="F203" s="153" t="s">
        <v>523</v>
      </c>
      <c r="G203" s="154" t="s">
        <v>137</v>
      </c>
      <c r="H203" s="155">
        <v>88</v>
      </c>
      <c r="I203" s="156"/>
      <c r="J203" s="157">
        <f>ROUND(I203*H203,2)</f>
        <v>0</v>
      </c>
      <c r="K203" s="153" t="s">
        <v>424</v>
      </c>
      <c r="L203" s="32"/>
      <c r="M203" s="158" t="s">
        <v>1</v>
      </c>
      <c r="N203" s="159" t="s">
        <v>38</v>
      </c>
      <c r="O203" s="55"/>
      <c r="P203" s="160">
        <f>O203*H203</f>
        <v>0</v>
      </c>
      <c r="Q203" s="160">
        <v>0</v>
      </c>
      <c r="R203" s="160">
        <f>Q203*H203</f>
        <v>0</v>
      </c>
      <c r="S203" s="160">
        <v>0</v>
      </c>
      <c r="T203" s="161">
        <f>S203*H203</f>
        <v>0</v>
      </c>
      <c r="AR203" s="162" t="s">
        <v>139</v>
      </c>
      <c r="AT203" s="162" t="s">
        <v>134</v>
      </c>
      <c r="AU203" s="162" t="s">
        <v>83</v>
      </c>
      <c r="AY203" s="17" t="s">
        <v>132</v>
      </c>
      <c r="BE203" s="163">
        <f>IF(N203="základní",J203,0)</f>
        <v>0</v>
      </c>
      <c r="BF203" s="163">
        <f>IF(N203="snížená",J203,0)</f>
        <v>0</v>
      </c>
      <c r="BG203" s="163">
        <f>IF(N203="zákl. přenesená",J203,0)</f>
        <v>0</v>
      </c>
      <c r="BH203" s="163">
        <f>IF(N203="sníž. přenesená",J203,0)</f>
        <v>0</v>
      </c>
      <c r="BI203" s="163">
        <f>IF(N203="nulová",J203,0)</f>
        <v>0</v>
      </c>
      <c r="BJ203" s="17" t="s">
        <v>81</v>
      </c>
      <c r="BK203" s="163">
        <f>ROUND(I203*H203,2)</f>
        <v>0</v>
      </c>
      <c r="BL203" s="17" t="s">
        <v>139</v>
      </c>
      <c r="BM203" s="162" t="s">
        <v>524</v>
      </c>
    </row>
    <row r="204" spans="2:65" s="14" customFormat="1" ht="11.25">
      <c r="B204" s="197"/>
      <c r="D204" s="164" t="s">
        <v>143</v>
      </c>
      <c r="E204" s="198" t="s">
        <v>1</v>
      </c>
      <c r="F204" s="199" t="s">
        <v>525</v>
      </c>
      <c r="H204" s="198" t="s">
        <v>1</v>
      </c>
      <c r="I204" s="200"/>
      <c r="L204" s="197"/>
      <c r="M204" s="201"/>
      <c r="N204" s="202"/>
      <c r="O204" s="202"/>
      <c r="P204" s="202"/>
      <c r="Q204" s="202"/>
      <c r="R204" s="202"/>
      <c r="S204" s="202"/>
      <c r="T204" s="203"/>
      <c r="AT204" s="198" t="s">
        <v>143</v>
      </c>
      <c r="AU204" s="198" t="s">
        <v>83</v>
      </c>
      <c r="AV204" s="14" t="s">
        <v>81</v>
      </c>
      <c r="AW204" s="14" t="s">
        <v>30</v>
      </c>
      <c r="AX204" s="14" t="s">
        <v>73</v>
      </c>
      <c r="AY204" s="198" t="s">
        <v>132</v>
      </c>
    </row>
    <row r="205" spans="2:65" s="12" customFormat="1" ht="11.25">
      <c r="B205" s="167"/>
      <c r="D205" s="164" t="s">
        <v>143</v>
      </c>
      <c r="E205" s="168" t="s">
        <v>1</v>
      </c>
      <c r="F205" s="169" t="s">
        <v>526</v>
      </c>
      <c r="H205" s="170">
        <v>87.915999999999997</v>
      </c>
      <c r="I205" s="171"/>
      <c r="L205" s="167"/>
      <c r="M205" s="172"/>
      <c r="N205" s="173"/>
      <c r="O205" s="173"/>
      <c r="P205" s="173"/>
      <c r="Q205" s="173"/>
      <c r="R205" s="173"/>
      <c r="S205" s="173"/>
      <c r="T205" s="174"/>
      <c r="AT205" s="168" t="s">
        <v>143</v>
      </c>
      <c r="AU205" s="168" t="s">
        <v>83</v>
      </c>
      <c r="AV205" s="12" t="s">
        <v>83</v>
      </c>
      <c r="AW205" s="12" t="s">
        <v>30</v>
      </c>
      <c r="AX205" s="12" t="s">
        <v>73</v>
      </c>
      <c r="AY205" s="168" t="s">
        <v>132</v>
      </c>
    </row>
    <row r="206" spans="2:65" s="13" customFormat="1" ht="11.25">
      <c r="B206" s="175"/>
      <c r="D206" s="164" t="s">
        <v>143</v>
      </c>
      <c r="E206" s="176" t="s">
        <v>1</v>
      </c>
      <c r="F206" s="177" t="s">
        <v>155</v>
      </c>
      <c r="H206" s="178">
        <v>87.915999999999997</v>
      </c>
      <c r="I206" s="179"/>
      <c r="L206" s="175"/>
      <c r="M206" s="180"/>
      <c r="N206" s="181"/>
      <c r="O206" s="181"/>
      <c r="P206" s="181"/>
      <c r="Q206" s="181"/>
      <c r="R206" s="181"/>
      <c r="S206" s="181"/>
      <c r="T206" s="182"/>
      <c r="AT206" s="176" t="s">
        <v>143</v>
      </c>
      <c r="AU206" s="176" t="s">
        <v>83</v>
      </c>
      <c r="AV206" s="13" t="s">
        <v>139</v>
      </c>
      <c r="AW206" s="13" t="s">
        <v>30</v>
      </c>
      <c r="AX206" s="13" t="s">
        <v>73</v>
      </c>
      <c r="AY206" s="176" t="s">
        <v>132</v>
      </c>
    </row>
    <row r="207" spans="2:65" s="12" customFormat="1" ht="11.25">
      <c r="B207" s="167"/>
      <c r="D207" s="164" t="s">
        <v>143</v>
      </c>
      <c r="E207" s="168" t="s">
        <v>1</v>
      </c>
      <c r="F207" s="169" t="s">
        <v>527</v>
      </c>
      <c r="H207" s="170">
        <v>88</v>
      </c>
      <c r="I207" s="171"/>
      <c r="L207" s="167"/>
      <c r="M207" s="172"/>
      <c r="N207" s="173"/>
      <c r="O207" s="173"/>
      <c r="P207" s="173"/>
      <c r="Q207" s="173"/>
      <c r="R207" s="173"/>
      <c r="S207" s="173"/>
      <c r="T207" s="174"/>
      <c r="AT207" s="168" t="s">
        <v>143</v>
      </c>
      <c r="AU207" s="168" t="s">
        <v>83</v>
      </c>
      <c r="AV207" s="12" t="s">
        <v>83</v>
      </c>
      <c r="AW207" s="12" t="s">
        <v>30</v>
      </c>
      <c r="AX207" s="12" t="s">
        <v>81</v>
      </c>
      <c r="AY207" s="168" t="s">
        <v>132</v>
      </c>
    </row>
    <row r="208" spans="2:65" s="1" customFormat="1" ht="16.5" customHeight="1">
      <c r="B208" s="150"/>
      <c r="C208" s="184" t="s">
        <v>7</v>
      </c>
      <c r="D208" s="184" t="s">
        <v>200</v>
      </c>
      <c r="E208" s="185" t="s">
        <v>528</v>
      </c>
      <c r="F208" s="186" t="s">
        <v>529</v>
      </c>
      <c r="G208" s="187" t="s">
        <v>203</v>
      </c>
      <c r="H208" s="188">
        <v>176</v>
      </c>
      <c r="I208" s="189"/>
      <c r="J208" s="190">
        <f>ROUND(I208*H208,2)</f>
        <v>0</v>
      </c>
      <c r="K208" s="186" t="s">
        <v>424</v>
      </c>
      <c r="L208" s="191"/>
      <c r="M208" s="192" t="s">
        <v>1</v>
      </c>
      <c r="N208" s="193" t="s">
        <v>38</v>
      </c>
      <c r="O208" s="55"/>
      <c r="P208" s="160">
        <f>O208*H208</f>
        <v>0</v>
      </c>
      <c r="Q208" s="160">
        <v>1</v>
      </c>
      <c r="R208" s="160">
        <f>Q208*H208</f>
        <v>176</v>
      </c>
      <c r="S208" s="160">
        <v>0</v>
      </c>
      <c r="T208" s="161">
        <f>S208*H208</f>
        <v>0</v>
      </c>
      <c r="AR208" s="162" t="s">
        <v>183</v>
      </c>
      <c r="AT208" s="162" t="s">
        <v>200</v>
      </c>
      <c r="AU208" s="162" t="s">
        <v>83</v>
      </c>
      <c r="AY208" s="17" t="s">
        <v>132</v>
      </c>
      <c r="BE208" s="163">
        <f>IF(N208="základní",J208,0)</f>
        <v>0</v>
      </c>
      <c r="BF208" s="163">
        <f>IF(N208="snížená",J208,0)</f>
        <v>0</v>
      </c>
      <c r="BG208" s="163">
        <f>IF(N208="zákl. přenesená",J208,0)</f>
        <v>0</v>
      </c>
      <c r="BH208" s="163">
        <f>IF(N208="sníž. přenesená",J208,0)</f>
        <v>0</v>
      </c>
      <c r="BI208" s="163">
        <f>IF(N208="nulová",J208,0)</f>
        <v>0</v>
      </c>
      <c r="BJ208" s="17" t="s">
        <v>81</v>
      </c>
      <c r="BK208" s="163">
        <f>ROUND(I208*H208,2)</f>
        <v>0</v>
      </c>
      <c r="BL208" s="17" t="s">
        <v>139</v>
      </c>
      <c r="BM208" s="162" t="s">
        <v>530</v>
      </c>
    </row>
    <row r="209" spans="2:65" s="12" customFormat="1" ht="11.25">
      <c r="B209" s="167"/>
      <c r="D209" s="164" t="s">
        <v>143</v>
      </c>
      <c r="E209" s="168" t="s">
        <v>1</v>
      </c>
      <c r="F209" s="169" t="s">
        <v>531</v>
      </c>
      <c r="H209" s="170">
        <v>176</v>
      </c>
      <c r="I209" s="171"/>
      <c r="L209" s="167"/>
      <c r="M209" s="172"/>
      <c r="N209" s="173"/>
      <c r="O209" s="173"/>
      <c r="P209" s="173"/>
      <c r="Q209" s="173"/>
      <c r="R209" s="173"/>
      <c r="S209" s="173"/>
      <c r="T209" s="174"/>
      <c r="AT209" s="168" t="s">
        <v>143</v>
      </c>
      <c r="AU209" s="168" t="s">
        <v>83</v>
      </c>
      <c r="AV209" s="12" t="s">
        <v>83</v>
      </c>
      <c r="AW209" s="12" t="s">
        <v>30</v>
      </c>
      <c r="AX209" s="12" t="s">
        <v>81</v>
      </c>
      <c r="AY209" s="168" t="s">
        <v>132</v>
      </c>
    </row>
    <row r="210" spans="2:65" s="1" customFormat="1" ht="24" customHeight="1">
      <c r="B210" s="150"/>
      <c r="C210" s="151" t="s">
        <v>267</v>
      </c>
      <c r="D210" s="151" t="s">
        <v>134</v>
      </c>
      <c r="E210" s="152" t="s">
        <v>240</v>
      </c>
      <c r="F210" s="153" t="s">
        <v>241</v>
      </c>
      <c r="G210" s="154" t="s">
        <v>220</v>
      </c>
      <c r="H210" s="155">
        <v>168.578</v>
      </c>
      <c r="I210" s="156"/>
      <c r="J210" s="157">
        <f>ROUND(I210*H210,2)</f>
        <v>0</v>
      </c>
      <c r="K210" s="153" t="s">
        <v>424</v>
      </c>
      <c r="L210" s="32"/>
      <c r="M210" s="158" t="s">
        <v>1</v>
      </c>
      <c r="N210" s="159" t="s">
        <v>38</v>
      </c>
      <c r="O210" s="55"/>
      <c r="P210" s="160">
        <f>O210*H210</f>
        <v>0</v>
      </c>
      <c r="Q210" s="160">
        <v>0</v>
      </c>
      <c r="R210" s="160">
        <f>Q210*H210</f>
        <v>0</v>
      </c>
      <c r="S210" s="160">
        <v>0</v>
      </c>
      <c r="T210" s="161">
        <f>S210*H210</f>
        <v>0</v>
      </c>
      <c r="AR210" s="162" t="s">
        <v>139</v>
      </c>
      <c r="AT210" s="162" t="s">
        <v>134</v>
      </c>
      <c r="AU210" s="162" t="s">
        <v>83</v>
      </c>
      <c r="AY210" s="17" t="s">
        <v>132</v>
      </c>
      <c r="BE210" s="163">
        <f>IF(N210="základní",J210,0)</f>
        <v>0</v>
      </c>
      <c r="BF210" s="163">
        <f>IF(N210="snížená",J210,0)</f>
        <v>0</v>
      </c>
      <c r="BG210" s="163">
        <f>IF(N210="zákl. přenesená",J210,0)</f>
        <v>0</v>
      </c>
      <c r="BH210" s="163">
        <f>IF(N210="sníž. přenesená",J210,0)</f>
        <v>0</v>
      </c>
      <c r="BI210" s="163">
        <f>IF(N210="nulová",J210,0)</f>
        <v>0</v>
      </c>
      <c r="BJ210" s="17" t="s">
        <v>81</v>
      </c>
      <c r="BK210" s="163">
        <f>ROUND(I210*H210,2)</f>
        <v>0</v>
      </c>
      <c r="BL210" s="17" t="s">
        <v>139</v>
      </c>
      <c r="BM210" s="162" t="s">
        <v>532</v>
      </c>
    </row>
    <row r="211" spans="2:65" s="12" customFormat="1" ht="11.25">
      <c r="B211" s="167"/>
      <c r="D211" s="164" t="s">
        <v>143</v>
      </c>
      <c r="E211" s="168" t="s">
        <v>1</v>
      </c>
      <c r="F211" s="169" t="s">
        <v>533</v>
      </c>
      <c r="H211" s="170">
        <v>168.578</v>
      </c>
      <c r="I211" s="171"/>
      <c r="L211" s="167"/>
      <c r="M211" s="172"/>
      <c r="N211" s="173"/>
      <c r="O211" s="173"/>
      <c r="P211" s="173"/>
      <c r="Q211" s="173"/>
      <c r="R211" s="173"/>
      <c r="S211" s="173"/>
      <c r="T211" s="174"/>
      <c r="AT211" s="168" t="s">
        <v>143</v>
      </c>
      <c r="AU211" s="168" t="s">
        <v>83</v>
      </c>
      <c r="AV211" s="12" t="s">
        <v>83</v>
      </c>
      <c r="AW211" s="12" t="s">
        <v>30</v>
      </c>
      <c r="AX211" s="12" t="s">
        <v>81</v>
      </c>
      <c r="AY211" s="168" t="s">
        <v>132</v>
      </c>
    </row>
    <row r="212" spans="2:65" s="11" customFormat="1" ht="22.9" customHeight="1">
      <c r="B212" s="137"/>
      <c r="D212" s="138" t="s">
        <v>72</v>
      </c>
      <c r="E212" s="148" t="s">
        <v>139</v>
      </c>
      <c r="F212" s="148" t="s">
        <v>266</v>
      </c>
      <c r="I212" s="140"/>
      <c r="J212" s="149">
        <f>BK212</f>
        <v>0</v>
      </c>
      <c r="L212" s="137"/>
      <c r="M212" s="142"/>
      <c r="N212" s="143"/>
      <c r="O212" s="143"/>
      <c r="P212" s="144">
        <f>SUM(P213:P233)</f>
        <v>0</v>
      </c>
      <c r="Q212" s="143"/>
      <c r="R212" s="144">
        <f>SUM(R213:R233)</f>
        <v>0.511992</v>
      </c>
      <c r="S212" s="143"/>
      <c r="T212" s="145">
        <f>SUM(T213:T233)</f>
        <v>0</v>
      </c>
      <c r="AR212" s="138" t="s">
        <v>81</v>
      </c>
      <c r="AT212" s="146" t="s">
        <v>72</v>
      </c>
      <c r="AU212" s="146" t="s">
        <v>81</v>
      </c>
      <c r="AY212" s="138" t="s">
        <v>132</v>
      </c>
      <c r="BK212" s="147">
        <f>SUM(BK213:BK233)</f>
        <v>0</v>
      </c>
    </row>
    <row r="213" spans="2:65" s="1" customFormat="1" ht="24" customHeight="1">
      <c r="B213" s="150"/>
      <c r="C213" s="151" t="s">
        <v>274</v>
      </c>
      <c r="D213" s="151" t="s">
        <v>134</v>
      </c>
      <c r="E213" s="152" t="s">
        <v>534</v>
      </c>
      <c r="F213" s="153" t="s">
        <v>535</v>
      </c>
      <c r="G213" s="154" t="s">
        <v>137</v>
      </c>
      <c r="H213" s="155">
        <v>18.100000000000001</v>
      </c>
      <c r="I213" s="156"/>
      <c r="J213" s="157">
        <f>ROUND(I213*H213,2)</f>
        <v>0</v>
      </c>
      <c r="K213" s="153" t="s">
        <v>424</v>
      </c>
      <c r="L213" s="32"/>
      <c r="M213" s="158" t="s">
        <v>1</v>
      </c>
      <c r="N213" s="159" t="s">
        <v>38</v>
      </c>
      <c r="O213" s="55"/>
      <c r="P213" s="160">
        <f>O213*H213</f>
        <v>0</v>
      </c>
      <c r="Q213" s="160">
        <v>0</v>
      </c>
      <c r="R213" s="160">
        <f>Q213*H213</f>
        <v>0</v>
      </c>
      <c r="S213" s="160">
        <v>0</v>
      </c>
      <c r="T213" s="161">
        <f>S213*H213</f>
        <v>0</v>
      </c>
      <c r="AR213" s="162" t="s">
        <v>139</v>
      </c>
      <c r="AT213" s="162" t="s">
        <v>134</v>
      </c>
      <c r="AU213" s="162" t="s">
        <v>83</v>
      </c>
      <c r="AY213" s="17" t="s">
        <v>132</v>
      </c>
      <c r="BE213" s="163">
        <f>IF(N213="základní",J213,0)</f>
        <v>0</v>
      </c>
      <c r="BF213" s="163">
        <f>IF(N213="snížená",J213,0)</f>
        <v>0</v>
      </c>
      <c r="BG213" s="163">
        <f>IF(N213="zákl. přenesená",J213,0)</f>
        <v>0</v>
      </c>
      <c r="BH213" s="163">
        <f>IF(N213="sníž. přenesená",J213,0)</f>
        <v>0</v>
      </c>
      <c r="BI213" s="163">
        <f>IF(N213="nulová",J213,0)</f>
        <v>0</v>
      </c>
      <c r="BJ213" s="17" t="s">
        <v>81</v>
      </c>
      <c r="BK213" s="163">
        <f>ROUND(I213*H213,2)</f>
        <v>0</v>
      </c>
      <c r="BL213" s="17" t="s">
        <v>139</v>
      </c>
      <c r="BM213" s="162" t="s">
        <v>536</v>
      </c>
    </row>
    <row r="214" spans="2:65" s="14" customFormat="1" ht="11.25">
      <c r="B214" s="197"/>
      <c r="D214" s="164" t="s">
        <v>143</v>
      </c>
      <c r="E214" s="198" t="s">
        <v>1</v>
      </c>
      <c r="F214" s="199" t="s">
        <v>525</v>
      </c>
      <c r="H214" s="198" t="s">
        <v>1</v>
      </c>
      <c r="I214" s="200"/>
      <c r="L214" s="197"/>
      <c r="M214" s="201"/>
      <c r="N214" s="202"/>
      <c r="O214" s="202"/>
      <c r="P214" s="202"/>
      <c r="Q214" s="202"/>
      <c r="R214" s="202"/>
      <c r="S214" s="202"/>
      <c r="T214" s="203"/>
      <c r="AT214" s="198" t="s">
        <v>143</v>
      </c>
      <c r="AU214" s="198" t="s">
        <v>83</v>
      </c>
      <c r="AV214" s="14" t="s">
        <v>81</v>
      </c>
      <c r="AW214" s="14" t="s">
        <v>30</v>
      </c>
      <c r="AX214" s="14" t="s">
        <v>73</v>
      </c>
      <c r="AY214" s="198" t="s">
        <v>132</v>
      </c>
    </row>
    <row r="215" spans="2:65" s="12" customFormat="1" ht="11.25">
      <c r="B215" s="167"/>
      <c r="D215" s="164" t="s">
        <v>143</v>
      </c>
      <c r="E215" s="168" t="s">
        <v>1</v>
      </c>
      <c r="F215" s="169" t="s">
        <v>537</v>
      </c>
      <c r="H215" s="170">
        <v>17.088999999999999</v>
      </c>
      <c r="I215" s="171"/>
      <c r="L215" s="167"/>
      <c r="M215" s="172"/>
      <c r="N215" s="173"/>
      <c r="O215" s="173"/>
      <c r="P215" s="173"/>
      <c r="Q215" s="173"/>
      <c r="R215" s="173"/>
      <c r="S215" s="173"/>
      <c r="T215" s="174"/>
      <c r="AT215" s="168" t="s">
        <v>143</v>
      </c>
      <c r="AU215" s="168" t="s">
        <v>83</v>
      </c>
      <c r="AV215" s="12" t="s">
        <v>83</v>
      </c>
      <c r="AW215" s="12" t="s">
        <v>30</v>
      </c>
      <c r="AX215" s="12" t="s">
        <v>73</v>
      </c>
      <c r="AY215" s="168" t="s">
        <v>132</v>
      </c>
    </row>
    <row r="216" spans="2:65" s="12" customFormat="1" ht="11.25">
      <c r="B216" s="167"/>
      <c r="D216" s="164" t="s">
        <v>143</v>
      </c>
      <c r="E216" s="168" t="s">
        <v>1</v>
      </c>
      <c r="F216" s="169" t="s">
        <v>538</v>
      </c>
      <c r="H216" s="170">
        <v>1.014</v>
      </c>
      <c r="I216" s="171"/>
      <c r="L216" s="167"/>
      <c r="M216" s="172"/>
      <c r="N216" s="173"/>
      <c r="O216" s="173"/>
      <c r="P216" s="173"/>
      <c r="Q216" s="173"/>
      <c r="R216" s="173"/>
      <c r="S216" s="173"/>
      <c r="T216" s="174"/>
      <c r="AT216" s="168" t="s">
        <v>143</v>
      </c>
      <c r="AU216" s="168" t="s">
        <v>83</v>
      </c>
      <c r="AV216" s="12" t="s">
        <v>83</v>
      </c>
      <c r="AW216" s="12" t="s">
        <v>30</v>
      </c>
      <c r="AX216" s="12" t="s">
        <v>73</v>
      </c>
      <c r="AY216" s="168" t="s">
        <v>132</v>
      </c>
    </row>
    <row r="217" spans="2:65" s="15" customFormat="1" ht="11.25">
      <c r="B217" s="204"/>
      <c r="D217" s="164" t="s">
        <v>143</v>
      </c>
      <c r="E217" s="205" t="s">
        <v>1</v>
      </c>
      <c r="F217" s="206" t="s">
        <v>466</v>
      </c>
      <c r="H217" s="207">
        <v>18.102999999999998</v>
      </c>
      <c r="I217" s="208"/>
      <c r="L217" s="204"/>
      <c r="M217" s="209"/>
      <c r="N217" s="210"/>
      <c r="O217" s="210"/>
      <c r="P217" s="210"/>
      <c r="Q217" s="210"/>
      <c r="R217" s="210"/>
      <c r="S217" s="210"/>
      <c r="T217" s="211"/>
      <c r="AT217" s="205" t="s">
        <v>143</v>
      </c>
      <c r="AU217" s="205" t="s">
        <v>83</v>
      </c>
      <c r="AV217" s="15" t="s">
        <v>156</v>
      </c>
      <c r="AW217" s="15" t="s">
        <v>30</v>
      </c>
      <c r="AX217" s="15" t="s">
        <v>73</v>
      </c>
      <c r="AY217" s="205" t="s">
        <v>132</v>
      </c>
    </row>
    <row r="218" spans="2:65" s="13" customFormat="1" ht="11.25">
      <c r="B218" s="175"/>
      <c r="D218" s="164" t="s">
        <v>143</v>
      </c>
      <c r="E218" s="176" t="s">
        <v>1</v>
      </c>
      <c r="F218" s="177" t="s">
        <v>155</v>
      </c>
      <c r="H218" s="178">
        <v>18.102999999999998</v>
      </c>
      <c r="I218" s="179"/>
      <c r="L218" s="175"/>
      <c r="M218" s="180"/>
      <c r="N218" s="181"/>
      <c r="O218" s="181"/>
      <c r="P218" s="181"/>
      <c r="Q218" s="181"/>
      <c r="R218" s="181"/>
      <c r="S218" s="181"/>
      <c r="T218" s="182"/>
      <c r="AT218" s="176" t="s">
        <v>143</v>
      </c>
      <c r="AU218" s="176" t="s">
        <v>83</v>
      </c>
      <c r="AV218" s="13" t="s">
        <v>139</v>
      </c>
      <c r="AW218" s="13" t="s">
        <v>30</v>
      </c>
      <c r="AX218" s="13" t="s">
        <v>73</v>
      </c>
      <c r="AY218" s="176" t="s">
        <v>132</v>
      </c>
    </row>
    <row r="219" spans="2:65" s="12" customFormat="1" ht="11.25">
      <c r="B219" s="167"/>
      <c r="D219" s="164" t="s">
        <v>143</v>
      </c>
      <c r="E219" s="168" t="s">
        <v>1</v>
      </c>
      <c r="F219" s="169" t="s">
        <v>539</v>
      </c>
      <c r="H219" s="170">
        <v>18.100000000000001</v>
      </c>
      <c r="I219" s="171"/>
      <c r="L219" s="167"/>
      <c r="M219" s="172"/>
      <c r="N219" s="173"/>
      <c r="O219" s="173"/>
      <c r="P219" s="173"/>
      <c r="Q219" s="173"/>
      <c r="R219" s="173"/>
      <c r="S219" s="173"/>
      <c r="T219" s="174"/>
      <c r="AT219" s="168" t="s">
        <v>143</v>
      </c>
      <c r="AU219" s="168" t="s">
        <v>83</v>
      </c>
      <c r="AV219" s="12" t="s">
        <v>83</v>
      </c>
      <c r="AW219" s="12" t="s">
        <v>30</v>
      </c>
      <c r="AX219" s="12" t="s">
        <v>81</v>
      </c>
      <c r="AY219" s="168" t="s">
        <v>132</v>
      </c>
    </row>
    <row r="220" spans="2:65" s="1" customFormat="1" ht="24" customHeight="1">
      <c r="B220" s="150"/>
      <c r="C220" s="151" t="s">
        <v>279</v>
      </c>
      <c r="D220" s="151" t="s">
        <v>134</v>
      </c>
      <c r="E220" s="152" t="s">
        <v>540</v>
      </c>
      <c r="F220" s="153" t="s">
        <v>541</v>
      </c>
      <c r="G220" s="154" t="s">
        <v>335</v>
      </c>
      <c r="H220" s="155">
        <v>5</v>
      </c>
      <c r="I220" s="156"/>
      <c r="J220" s="157">
        <f>ROUND(I220*H220,2)</f>
        <v>0</v>
      </c>
      <c r="K220" s="153" t="s">
        <v>424</v>
      </c>
      <c r="L220" s="32"/>
      <c r="M220" s="158" t="s">
        <v>1</v>
      </c>
      <c r="N220" s="159" t="s">
        <v>38</v>
      </c>
      <c r="O220" s="55"/>
      <c r="P220" s="160">
        <f>O220*H220</f>
        <v>0</v>
      </c>
      <c r="Q220" s="160">
        <v>6.6E-3</v>
      </c>
      <c r="R220" s="160">
        <f>Q220*H220</f>
        <v>3.3000000000000002E-2</v>
      </c>
      <c r="S220" s="160">
        <v>0</v>
      </c>
      <c r="T220" s="161">
        <f>S220*H220</f>
        <v>0</v>
      </c>
      <c r="AR220" s="162" t="s">
        <v>139</v>
      </c>
      <c r="AT220" s="162" t="s">
        <v>134</v>
      </c>
      <c r="AU220" s="162" t="s">
        <v>83</v>
      </c>
      <c r="AY220" s="17" t="s">
        <v>132</v>
      </c>
      <c r="BE220" s="163">
        <f>IF(N220="základní",J220,0)</f>
        <v>0</v>
      </c>
      <c r="BF220" s="163">
        <f>IF(N220="snížená",J220,0)</f>
        <v>0</v>
      </c>
      <c r="BG220" s="163">
        <f>IF(N220="zákl. přenesená",J220,0)</f>
        <v>0</v>
      </c>
      <c r="BH220" s="163">
        <f>IF(N220="sníž. přenesená",J220,0)</f>
        <v>0</v>
      </c>
      <c r="BI220" s="163">
        <f>IF(N220="nulová",J220,0)</f>
        <v>0</v>
      </c>
      <c r="BJ220" s="17" t="s">
        <v>81</v>
      </c>
      <c r="BK220" s="163">
        <f>ROUND(I220*H220,2)</f>
        <v>0</v>
      </c>
      <c r="BL220" s="17" t="s">
        <v>139</v>
      </c>
      <c r="BM220" s="162" t="s">
        <v>542</v>
      </c>
    </row>
    <row r="221" spans="2:65" s="12" customFormat="1" ht="11.25">
      <c r="B221" s="167"/>
      <c r="D221" s="164" t="s">
        <v>143</v>
      </c>
      <c r="E221" s="168" t="s">
        <v>1</v>
      </c>
      <c r="F221" s="169" t="s">
        <v>543</v>
      </c>
      <c r="H221" s="170">
        <v>5</v>
      </c>
      <c r="I221" s="171"/>
      <c r="L221" s="167"/>
      <c r="M221" s="172"/>
      <c r="N221" s="173"/>
      <c r="O221" s="173"/>
      <c r="P221" s="173"/>
      <c r="Q221" s="173"/>
      <c r="R221" s="173"/>
      <c r="S221" s="173"/>
      <c r="T221" s="174"/>
      <c r="AT221" s="168" t="s">
        <v>143</v>
      </c>
      <c r="AU221" s="168" t="s">
        <v>83</v>
      </c>
      <c r="AV221" s="12" t="s">
        <v>83</v>
      </c>
      <c r="AW221" s="12" t="s">
        <v>30</v>
      </c>
      <c r="AX221" s="12" t="s">
        <v>81</v>
      </c>
      <c r="AY221" s="168" t="s">
        <v>132</v>
      </c>
    </row>
    <row r="222" spans="2:65" s="1" customFormat="1" ht="24" customHeight="1">
      <c r="B222" s="150"/>
      <c r="C222" s="184" t="s">
        <v>284</v>
      </c>
      <c r="D222" s="184" t="s">
        <v>200</v>
      </c>
      <c r="E222" s="185" t="s">
        <v>544</v>
      </c>
      <c r="F222" s="186" t="s">
        <v>545</v>
      </c>
      <c r="G222" s="187" t="s">
        <v>335</v>
      </c>
      <c r="H222" s="188">
        <v>1</v>
      </c>
      <c r="I222" s="189"/>
      <c r="J222" s="190">
        <f>ROUND(I222*H222,2)</f>
        <v>0</v>
      </c>
      <c r="K222" s="186" t="s">
        <v>424</v>
      </c>
      <c r="L222" s="191"/>
      <c r="M222" s="192" t="s">
        <v>1</v>
      </c>
      <c r="N222" s="193" t="s">
        <v>38</v>
      </c>
      <c r="O222" s="55"/>
      <c r="P222" s="160">
        <f>O222*H222</f>
        <v>0</v>
      </c>
      <c r="Q222" s="160">
        <v>2.8000000000000001E-2</v>
      </c>
      <c r="R222" s="160">
        <f>Q222*H222</f>
        <v>2.8000000000000001E-2</v>
      </c>
      <c r="S222" s="160">
        <v>0</v>
      </c>
      <c r="T222" s="161">
        <f>S222*H222</f>
        <v>0</v>
      </c>
      <c r="AR222" s="162" t="s">
        <v>183</v>
      </c>
      <c r="AT222" s="162" t="s">
        <v>200</v>
      </c>
      <c r="AU222" s="162" t="s">
        <v>83</v>
      </c>
      <c r="AY222" s="17" t="s">
        <v>132</v>
      </c>
      <c r="BE222" s="163">
        <f>IF(N222="základní",J222,0)</f>
        <v>0</v>
      </c>
      <c r="BF222" s="163">
        <f>IF(N222="snížená",J222,0)</f>
        <v>0</v>
      </c>
      <c r="BG222" s="163">
        <f>IF(N222="zákl. přenesená",J222,0)</f>
        <v>0</v>
      </c>
      <c r="BH222" s="163">
        <f>IF(N222="sníž. přenesená",J222,0)</f>
        <v>0</v>
      </c>
      <c r="BI222" s="163">
        <f>IF(N222="nulová",J222,0)</f>
        <v>0</v>
      </c>
      <c r="BJ222" s="17" t="s">
        <v>81</v>
      </c>
      <c r="BK222" s="163">
        <f>ROUND(I222*H222,2)</f>
        <v>0</v>
      </c>
      <c r="BL222" s="17" t="s">
        <v>139</v>
      </c>
      <c r="BM222" s="162" t="s">
        <v>546</v>
      </c>
    </row>
    <row r="223" spans="2:65" s="12" customFormat="1" ht="11.25">
      <c r="B223" s="167"/>
      <c r="D223" s="164" t="s">
        <v>143</v>
      </c>
      <c r="E223" s="168" t="s">
        <v>1</v>
      </c>
      <c r="F223" s="169" t="s">
        <v>547</v>
      </c>
      <c r="H223" s="170">
        <v>1</v>
      </c>
      <c r="I223" s="171"/>
      <c r="L223" s="167"/>
      <c r="M223" s="172"/>
      <c r="N223" s="173"/>
      <c r="O223" s="173"/>
      <c r="P223" s="173"/>
      <c r="Q223" s="173"/>
      <c r="R223" s="173"/>
      <c r="S223" s="173"/>
      <c r="T223" s="174"/>
      <c r="AT223" s="168" t="s">
        <v>143</v>
      </c>
      <c r="AU223" s="168" t="s">
        <v>83</v>
      </c>
      <c r="AV223" s="12" t="s">
        <v>83</v>
      </c>
      <c r="AW223" s="12" t="s">
        <v>30</v>
      </c>
      <c r="AX223" s="12" t="s">
        <v>81</v>
      </c>
      <c r="AY223" s="168" t="s">
        <v>132</v>
      </c>
    </row>
    <row r="224" spans="2:65" s="1" customFormat="1" ht="24" customHeight="1">
      <c r="B224" s="150"/>
      <c r="C224" s="184" t="s">
        <v>289</v>
      </c>
      <c r="D224" s="184" t="s">
        <v>200</v>
      </c>
      <c r="E224" s="185" t="s">
        <v>548</v>
      </c>
      <c r="F224" s="186" t="s">
        <v>549</v>
      </c>
      <c r="G224" s="187" t="s">
        <v>335</v>
      </c>
      <c r="H224" s="188">
        <v>4</v>
      </c>
      <c r="I224" s="189"/>
      <c r="J224" s="190">
        <f>ROUND(I224*H224,2)</f>
        <v>0</v>
      </c>
      <c r="K224" s="186" t="s">
        <v>424</v>
      </c>
      <c r="L224" s="191"/>
      <c r="M224" s="192" t="s">
        <v>1</v>
      </c>
      <c r="N224" s="193" t="s">
        <v>38</v>
      </c>
      <c r="O224" s="55"/>
      <c r="P224" s="160">
        <f>O224*H224</f>
        <v>0</v>
      </c>
      <c r="Q224" s="160">
        <v>6.8000000000000005E-2</v>
      </c>
      <c r="R224" s="160">
        <f>Q224*H224</f>
        <v>0.27200000000000002</v>
      </c>
      <c r="S224" s="160">
        <v>0</v>
      </c>
      <c r="T224" s="161">
        <f>S224*H224</f>
        <v>0</v>
      </c>
      <c r="AR224" s="162" t="s">
        <v>183</v>
      </c>
      <c r="AT224" s="162" t="s">
        <v>200</v>
      </c>
      <c r="AU224" s="162" t="s">
        <v>83</v>
      </c>
      <c r="AY224" s="17" t="s">
        <v>132</v>
      </c>
      <c r="BE224" s="163">
        <f>IF(N224="základní",J224,0)</f>
        <v>0</v>
      </c>
      <c r="BF224" s="163">
        <f>IF(N224="snížená",J224,0)</f>
        <v>0</v>
      </c>
      <c r="BG224" s="163">
        <f>IF(N224="zákl. přenesená",J224,0)</f>
        <v>0</v>
      </c>
      <c r="BH224" s="163">
        <f>IF(N224="sníž. přenesená",J224,0)</f>
        <v>0</v>
      </c>
      <c r="BI224" s="163">
        <f>IF(N224="nulová",J224,0)</f>
        <v>0</v>
      </c>
      <c r="BJ224" s="17" t="s">
        <v>81</v>
      </c>
      <c r="BK224" s="163">
        <f>ROUND(I224*H224,2)</f>
        <v>0</v>
      </c>
      <c r="BL224" s="17" t="s">
        <v>139</v>
      </c>
      <c r="BM224" s="162" t="s">
        <v>550</v>
      </c>
    </row>
    <row r="225" spans="2:65" s="12" customFormat="1" ht="11.25">
      <c r="B225" s="167"/>
      <c r="D225" s="164" t="s">
        <v>143</v>
      </c>
      <c r="E225" s="168" t="s">
        <v>1</v>
      </c>
      <c r="F225" s="169" t="s">
        <v>551</v>
      </c>
      <c r="H225" s="170">
        <v>4</v>
      </c>
      <c r="I225" s="171"/>
      <c r="L225" s="167"/>
      <c r="M225" s="172"/>
      <c r="N225" s="173"/>
      <c r="O225" s="173"/>
      <c r="P225" s="173"/>
      <c r="Q225" s="173"/>
      <c r="R225" s="173"/>
      <c r="S225" s="173"/>
      <c r="T225" s="174"/>
      <c r="AT225" s="168" t="s">
        <v>143</v>
      </c>
      <c r="AU225" s="168" t="s">
        <v>83</v>
      </c>
      <c r="AV225" s="12" t="s">
        <v>83</v>
      </c>
      <c r="AW225" s="12" t="s">
        <v>30</v>
      </c>
      <c r="AX225" s="12" t="s">
        <v>81</v>
      </c>
      <c r="AY225" s="168" t="s">
        <v>132</v>
      </c>
    </row>
    <row r="226" spans="2:65" s="1" customFormat="1" ht="24" customHeight="1">
      <c r="B226" s="150"/>
      <c r="C226" s="151" t="s">
        <v>293</v>
      </c>
      <c r="D226" s="151" t="s">
        <v>134</v>
      </c>
      <c r="E226" s="152" t="s">
        <v>552</v>
      </c>
      <c r="F226" s="153" t="s">
        <v>553</v>
      </c>
      <c r="G226" s="154" t="s">
        <v>335</v>
      </c>
      <c r="H226" s="155">
        <v>2</v>
      </c>
      <c r="I226" s="156"/>
      <c r="J226" s="157">
        <f>ROUND(I226*H226,2)</f>
        <v>0</v>
      </c>
      <c r="K226" s="153" t="s">
        <v>424</v>
      </c>
      <c r="L226" s="32"/>
      <c r="M226" s="158" t="s">
        <v>1</v>
      </c>
      <c r="N226" s="159" t="s">
        <v>38</v>
      </c>
      <c r="O226" s="55"/>
      <c r="P226" s="160">
        <f>O226*H226</f>
        <v>0</v>
      </c>
      <c r="Q226" s="160">
        <v>6.6E-3</v>
      </c>
      <c r="R226" s="160">
        <f>Q226*H226</f>
        <v>1.32E-2</v>
      </c>
      <c r="S226" s="160">
        <v>0</v>
      </c>
      <c r="T226" s="161">
        <f>S226*H226</f>
        <v>0</v>
      </c>
      <c r="AR226" s="162" t="s">
        <v>139</v>
      </c>
      <c r="AT226" s="162" t="s">
        <v>134</v>
      </c>
      <c r="AU226" s="162" t="s">
        <v>83</v>
      </c>
      <c r="AY226" s="17" t="s">
        <v>132</v>
      </c>
      <c r="BE226" s="163">
        <f>IF(N226="základní",J226,0)</f>
        <v>0</v>
      </c>
      <c r="BF226" s="163">
        <f>IF(N226="snížená",J226,0)</f>
        <v>0</v>
      </c>
      <c r="BG226" s="163">
        <f>IF(N226="zákl. přenesená",J226,0)</f>
        <v>0</v>
      </c>
      <c r="BH226" s="163">
        <f>IF(N226="sníž. přenesená",J226,0)</f>
        <v>0</v>
      </c>
      <c r="BI226" s="163">
        <f>IF(N226="nulová",J226,0)</f>
        <v>0</v>
      </c>
      <c r="BJ226" s="17" t="s">
        <v>81</v>
      </c>
      <c r="BK226" s="163">
        <f>ROUND(I226*H226,2)</f>
        <v>0</v>
      </c>
      <c r="BL226" s="17" t="s">
        <v>139</v>
      </c>
      <c r="BM226" s="162" t="s">
        <v>554</v>
      </c>
    </row>
    <row r="227" spans="2:65" s="12" customFormat="1" ht="11.25">
      <c r="B227" s="167"/>
      <c r="D227" s="164" t="s">
        <v>143</v>
      </c>
      <c r="E227" s="168" t="s">
        <v>1</v>
      </c>
      <c r="F227" s="169" t="s">
        <v>555</v>
      </c>
      <c r="H227" s="170">
        <v>2</v>
      </c>
      <c r="I227" s="171"/>
      <c r="L227" s="167"/>
      <c r="M227" s="172"/>
      <c r="N227" s="173"/>
      <c r="O227" s="173"/>
      <c r="P227" s="173"/>
      <c r="Q227" s="173"/>
      <c r="R227" s="173"/>
      <c r="S227" s="173"/>
      <c r="T227" s="174"/>
      <c r="AT227" s="168" t="s">
        <v>143</v>
      </c>
      <c r="AU227" s="168" t="s">
        <v>83</v>
      </c>
      <c r="AV227" s="12" t="s">
        <v>83</v>
      </c>
      <c r="AW227" s="12" t="s">
        <v>30</v>
      </c>
      <c r="AX227" s="12" t="s">
        <v>81</v>
      </c>
      <c r="AY227" s="168" t="s">
        <v>132</v>
      </c>
    </row>
    <row r="228" spans="2:65" s="1" customFormat="1" ht="24" customHeight="1">
      <c r="B228" s="150"/>
      <c r="C228" s="184" t="s">
        <v>298</v>
      </c>
      <c r="D228" s="184" t="s">
        <v>200</v>
      </c>
      <c r="E228" s="185" t="s">
        <v>556</v>
      </c>
      <c r="F228" s="186" t="s">
        <v>557</v>
      </c>
      <c r="G228" s="187" t="s">
        <v>335</v>
      </c>
      <c r="H228" s="188">
        <v>2</v>
      </c>
      <c r="I228" s="189"/>
      <c r="J228" s="190">
        <f>ROUND(I228*H228,2)</f>
        <v>0</v>
      </c>
      <c r="K228" s="186" t="s">
        <v>424</v>
      </c>
      <c r="L228" s="191"/>
      <c r="M228" s="192" t="s">
        <v>1</v>
      </c>
      <c r="N228" s="193" t="s">
        <v>38</v>
      </c>
      <c r="O228" s="55"/>
      <c r="P228" s="160">
        <f>O228*H228</f>
        <v>0</v>
      </c>
      <c r="Q228" s="160">
        <v>8.1000000000000003E-2</v>
      </c>
      <c r="R228" s="160">
        <f>Q228*H228</f>
        <v>0.16200000000000001</v>
      </c>
      <c r="S228" s="160">
        <v>0</v>
      </c>
      <c r="T228" s="161">
        <f>S228*H228</f>
        <v>0</v>
      </c>
      <c r="AR228" s="162" t="s">
        <v>183</v>
      </c>
      <c r="AT228" s="162" t="s">
        <v>200</v>
      </c>
      <c r="AU228" s="162" t="s">
        <v>83</v>
      </c>
      <c r="AY228" s="17" t="s">
        <v>132</v>
      </c>
      <c r="BE228" s="163">
        <f>IF(N228="základní",J228,0)</f>
        <v>0</v>
      </c>
      <c r="BF228" s="163">
        <f>IF(N228="snížená",J228,0)</f>
        <v>0</v>
      </c>
      <c r="BG228" s="163">
        <f>IF(N228="zákl. přenesená",J228,0)</f>
        <v>0</v>
      </c>
      <c r="BH228" s="163">
        <f>IF(N228="sníž. přenesená",J228,0)</f>
        <v>0</v>
      </c>
      <c r="BI228" s="163">
        <f>IF(N228="nulová",J228,0)</f>
        <v>0</v>
      </c>
      <c r="BJ228" s="17" t="s">
        <v>81</v>
      </c>
      <c r="BK228" s="163">
        <f>ROUND(I228*H228,2)</f>
        <v>0</v>
      </c>
      <c r="BL228" s="17" t="s">
        <v>139</v>
      </c>
      <c r="BM228" s="162" t="s">
        <v>558</v>
      </c>
    </row>
    <row r="229" spans="2:65" s="12" customFormat="1" ht="11.25">
      <c r="B229" s="167"/>
      <c r="D229" s="164" t="s">
        <v>143</v>
      </c>
      <c r="E229" s="168" t="s">
        <v>1</v>
      </c>
      <c r="F229" s="169" t="s">
        <v>559</v>
      </c>
      <c r="H229" s="170">
        <v>2</v>
      </c>
      <c r="I229" s="171"/>
      <c r="L229" s="167"/>
      <c r="M229" s="172"/>
      <c r="N229" s="173"/>
      <c r="O229" s="173"/>
      <c r="P229" s="173"/>
      <c r="Q229" s="173"/>
      <c r="R229" s="173"/>
      <c r="S229" s="173"/>
      <c r="T229" s="174"/>
      <c r="AT229" s="168" t="s">
        <v>143</v>
      </c>
      <c r="AU229" s="168" t="s">
        <v>83</v>
      </c>
      <c r="AV229" s="12" t="s">
        <v>83</v>
      </c>
      <c r="AW229" s="12" t="s">
        <v>30</v>
      </c>
      <c r="AX229" s="12" t="s">
        <v>81</v>
      </c>
      <c r="AY229" s="168" t="s">
        <v>132</v>
      </c>
    </row>
    <row r="230" spans="2:65" s="1" customFormat="1" ht="36" customHeight="1">
      <c r="B230" s="150"/>
      <c r="C230" s="151" t="s">
        <v>303</v>
      </c>
      <c r="D230" s="151" t="s">
        <v>134</v>
      </c>
      <c r="E230" s="152" t="s">
        <v>560</v>
      </c>
      <c r="F230" s="153" t="s">
        <v>561</v>
      </c>
      <c r="G230" s="154" t="s">
        <v>137</v>
      </c>
      <c r="H230" s="155">
        <v>0.216</v>
      </c>
      <c r="I230" s="156"/>
      <c r="J230" s="157">
        <f>ROUND(I230*H230,2)</f>
        <v>0</v>
      </c>
      <c r="K230" s="153" t="s">
        <v>424</v>
      </c>
      <c r="L230" s="32"/>
      <c r="M230" s="158" t="s">
        <v>1</v>
      </c>
      <c r="N230" s="159" t="s">
        <v>38</v>
      </c>
      <c r="O230" s="55"/>
      <c r="P230" s="160">
        <f>O230*H230</f>
        <v>0</v>
      </c>
      <c r="Q230" s="160">
        <v>0</v>
      </c>
      <c r="R230" s="160">
        <f>Q230*H230</f>
        <v>0</v>
      </c>
      <c r="S230" s="160">
        <v>0</v>
      </c>
      <c r="T230" s="161">
        <f>S230*H230</f>
        <v>0</v>
      </c>
      <c r="AR230" s="162" t="s">
        <v>139</v>
      </c>
      <c r="AT230" s="162" t="s">
        <v>134</v>
      </c>
      <c r="AU230" s="162" t="s">
        <v>83</v>
      </c>
      <c r="AY230" s="17" t="s">
        <v>132</v>
      </c>
      <c r="BE230" s="163">
        <f>IF(N230="základní",J230,0)</f>
        <v>0</v>
      </c>
      <c r="BF230" s="163">
        <f>IF(N230="snížená",J230,0)</f>
        <v>0</v>
      </c>
      <c r="BG230" s="163">
        <f>IF(N230="zákl. přenesená",J230,0)</f>
        <v>0</v>
      </c>
      <c r="BH230" s="163">
        <f>IF(N230="sníž. přenesená",J230,0)</f>
        <v>0</v>
      </c>
      <c r="BI230" s="163">
        <f>IF(N230="nulová",J230,0)</f>
        <v>0</v>
      </c>
      <c r="BJ230" s="17" t="s">
        <v>81</v>
      </c>
      <c r="BK230" s="163">
        <f>ROUND(I230*H230,2)</f>
        <v>0</v>
      </c>
      <c r="BL230" s="17" t="s">
        <v>139</v>
      </c>
      <c r="BM230" s="162" t="s">
        <v>562</v>
      </c>
    </row>
    <row r="231" spans="2:65" s="12" customFormat="1" ht="11.25">
      <c r="B231" s="167"/>
      <c r="D231" s="164" t="s">
        <v>143</v>
      </c>
      <c r="E231" s="168" t="s">
        <v>1</v>
      </c>
      <c r="F231" s="169" t="s">
        <v>563</v>
      </c>
      <c r="H231" s="170">
        <v>0.216</v>
      </c>
      <c r="I231" s="171"/>
      <c r="L231" s="167"/>
      <c r="M231" s="172"/>
      <c r="N231" s="173"/>
      <c r="O231" s="173"/>
      <c r="P231" s="173"/>
      <c r="Q231" s="173"/>
      <c r="R231" s="173"/>
      <c r="S231" s="173"/>
      <c r="T231" s="174"/>
      <c r="AT231" s="168" t="s">
        <v>143</v>
      </c>
      <c r="AU231" s="168" t="s">
        <v>83</v>
      </c>
      <c r="AV231" s="12" t="s">
        <v>83</v>
      </c>
      <c r="AW231" s="12" t="s">
        <v>30</v>
      </c>
      <c r="AX231" s="12" t="s">
        <v>81</v>
      </c>
      <c r="AY231" s="168" t="s">
        <v>132</v>
      </c>
    </row>
    <row r="232" spans="2:65" s="1" customFormat="1" ht="36" customHeight="1">
      <c r="B232" s="150"/>
      <c r="C232" s="151" t="s">
        <v>307</v>
      </c>
      <c r="D232" s="151" t="s">
        <v>134</v>
      </c>
      <c r="E232" s="152" t="s">
        <v>564</v>
      </c>
      <c r="F232" s="153" t="s">
        <v>565</v>
      </c>
      <c r="G232" s="154" t="s">
        <v>220</v>
      </c>
      <c r="H232" s="155">
        <v>0.6</v>
      </c>
      <c r="I232" s="156"/>
      <c r="J232" s="157">
        <f>ROUND(I232*H232,2)</f>
        <v>0</v>
      </c>
      <c r="K232" s="153" t="s">
        <v>424</v>
      </c>
      <c r="L232" s="32"/>
      <c r="M232" s="158" t="s">
        <v>1</v>
      </c>
      <c r="N232" s="159" t="s">
        <v>38</v>
      </c>
      <c r="O232" s="55"/>
      <c r="P232" s="160">
        <f>O232*H232</f>
        <v>0</v>
      </c>
      <c r="Q232" s="160">
        <v>6.3200000000000001E-3</v>
      </c>
      <c r="R232" s="160">
        <f>Q232*H232</f>
        <v>3.7919999999999998E-3</v>
      </c>
      <c r="S232" s="160">
        <v>0</v>
      </c>
      <c r="T232" s="161">
        <f>S232*H232</f>
        <v>0</v>
      </c>
      <c r="AR232" s="162" t="s">
        <v>139</v>
      </c>
      <c r="AT232" s="162" t="s">
        <v>134</v>
      </c>
      <c r="AU232" s="162" t="s">
        <v>83</v>
      </c>
      <c r="AY232" s="17" t="s">
        <v>132</v>
      </c>
      <c r="BE232" s="163">
        <f>IF(N232="základní",J232,0)</f>
        <v>0</v>
      </c>
      <c r="BF232" s="163">
        <f>IF(N232="snížená",J232,0)</f>
        <v>0</v>
      </c>
      <c r="BG232" s="163">
        <f>IF(N232="zákl. přenesená",J232,0)</f>
        <v>0</v>
      </c>
      <c r="BH232" s="163">
        <f>IF(N232="sníž. přenesená",J232,0)</f>
        <v>0</v>
      </c>
      <c r="BI232" s="163">
        <f>IF(N232="nulová",J232,0)</f>
        <v>0</v>
      </c>
      <c r="BJ232" s="17" t="s">
        <v>81</v>
      </c>
      <c r="BK232" s="163">
        <f>ROUND(I232*H232,2)</f>
        <v>0</v>
      </c>
      <c r="BL232" s="17" t="s">
        <v>139</v>
      </c>
      <c r="BM232" s="162" t="s">
        <v>566</v>
      </c>
    </row>
    <row r="233" spans="2:65" s="12" customFormat="1" ht="11.25">
      <c r="B233" s="167"/>
      <c r="D233" s="164" t="s">
        <v>143</v>
      </c>
      <c r="E233" s="168" t="s">
        <v>1</v>
      </c>
      <c r="F233" s="169" t="s">
        <v>567</v>
      </c>
      <c r="H233" s="170">
        <v>0.6</v>
      </c>
      <c r="I233" s="171"/>
      <c r="L233" s="167"/>
      <c r="M233" s="172"/>
      <c r="N233" s="173"/>
      <c r="O233" s="173"/>
      <c r="P233" s="173"/>
      <c r="Q233" s="173"/>
      <c r="R233" s="173"/>
      <c r="S233" s="173"/>
      <c r="T233" s="174"/>
      <c r="AT233" s="168" t="s">
        <v>143</v>
      </c>
      <c r="AU233" s="168" t="s">
        <v>83</v>
      </c>
      <c r="AV233" s="12" t="s">
        <v>83</v>
      </c>
      <c r="AW233" s="12" t="s">
        <v>30</v>
      </c>
      <c r="AX233" s="12" t="s">
        <v>81</v>
      </c>
      <c r="AY233" s="168" t="s">
        <v>132</v>
      </c>
    </row>
    <row r="234" spans="2:65" s="11" customFormat="1" ht="22.9" customHeight="1">
      <c r="B234" s="137"/>
      <c r="D234" s="138" t="s">
        <v>72</v>
      </c>
      <c r="E234" s="148" t="s">
        <v>183</v>
      </c>
      <c r="F234" s="148" t="s">
        <v>568</v>
      </c>
      <c r="I234" s="140"/>
      <c r="J234" s="149">
        <f>BK234</f>
        <v>0</v>
      </c>
      <c r="L234" s="137"/>
      <c r="M234" s="142"/>
      <c r="N234" s="143"/>
      <c r="O234" s="143"/>
      <c r="P234" s="144">
        <f>SUM(P235:P280)</f>
        <v>0</v>
      </c>
      <c r="Q234" s="143"/>
      <c r="R234" s="144">
        <f>SUM(R235:R280)</f>
        <v>21.636608519999999</v>
      </c>
      <c r="S234" s="143"/>
      <c r="T234" s="145">
        <f>SUM(T235:T280)</f>
        <v>0</v>
      </c>
      <c r="AR234" s="138" t="s">
        <v>81</v>
      </c>
      <c r="AT234" s="146" t="s">
        <v>72</v>
      </c>
      <c r="AU234" s="146" t="s">
        <v>81</v>
      </c>
      <c r="AY234" s="138" t="s">
        <v>132</v>
      </c>
      <c r="BK234" s="147">
        <f>SUM(BK235:BK280)</f>
        <v>0</v>
      </c>
    </row>
    <row r="235" spans="2:65" s="1" customFormat="1" ht="24" customHeight="1">
      <c r="B235" s="150"/>
      <c r="C235" s="151" t="s">
        <v>312</v>
      </c>
      <c r="D235" s="151" t="s">
        <v>134</v>
      </c>
      <c r="E235" s="152" t="s">
        <v>569</v>
      </c>
      <c r="F235" s="153" t="s">
        <v>570</v>
      </c>
      <c r="G235" s="154" t="s">
        <v>262</v>
      </c>
      <c r="H235" s="155">
        <v>160.55000000000001</v>
      </c>
      <c r="I235" s="156"/>
      <c r="J235" s="157">
        <f>ROUND(I235*H235,2)</f>
        <v>0</v>
      </c>
      <c r="K235" s="153" t="s">
        <v>424</v>
      </c>
      <c r="L235" s="32"/>
      <c r="M235" s="158" t="s">
        <v>1</v>
      </c>
      <c r="N235" s="159" t="s">
        <v>38</v>
      </c>
      <c r="O235" s="55"/>
      <c r="P235" s="160">
        <f>O235*H235</f>
        <v>0</v>
      </c>
      <c r="Q235" s="160">
        <v>2.0000000000000002E-5</v>
      </c>
      <c r="R235" s="160">
        <f>Q235*H235</f>
        <v>3.2110000000000003E-3</v>
      </c>
      <c r="S235" s="160">
        <v>0</v>
      </c>
      <c r="T235" s="161">
        <f>S235*H235</f>
        <v>0</v>
      </c>
      <c r="AR235" s="162" t="s">
        <v>139</v>
      </c>
      <c r="AT235" s="162" t="s">
        <v>134</v>
      </c>
      <c r="AU235" s="162" t="s">
        <v>83</v>
      </c>
      <c r="AY235" s="17" t="s">
        <v>132</v>
      </c>
      <c r="BE235" s="163">
        <f>IF(N235="základní",J235,0)</f>
        <v>0</v>
      </c>
      <c r="BF235" s="163">
        <f>IF(N235="snížená",J235,0)</f>
        <v>0</v>
      </c>
      <c r="BG235" s="163">
        <f>IF(N235="zákl. přenesená",J235,0)</f>
        <v>0</v>
      </c>
      <c r="BH235" s="163">
        <f>IF(N235="sníž. přenesená",J235,0)</f>
        <v>0</v>
      </c>
      <c r="BI235" s="163">
        <f>IF(N235="nulová",J235,0)</f>
        <v>0</v>
      </c>
      <c r="BJ235" s="17" t="s">
        <v>81</v>
      </c>
      <c r="BK235" s="163">
        <f>ROUND(I235*H235,2)</f>
        <v>0</v>
      </c>
      <c r="BL235" s="17" t="s">
        <v>139</v>
      </c>
      <c r="BM235" s="162" t="s">
        <v>571</v>
      </c>
    </row>
    <row r="236" spans="2:65" s="12" customFormat="1" ht="11.25">
      <c r="B236" s="167"/>
      <c r="D236" s="164" t="s">
        <v>143</v>
      </c>
      <c r="E236" s="168" t="s">
        <v>1</v>
      </c>
      <c r="F236" s="169" t="s">
        <v>572</v>
      </c>
      <c r="H236" s="170">
        <v>160.55000000000001</v>
      </c>
      <c r="I236" s="171"/>
      <c r="L236" s="167"/>
      <c r="M236" s="172"/>
      <c r="N236" s="173"/>
      <c r="O236" s="173"/>
      <c r="P236" s="173"/>
      <c r="Q236" s="173"/>
      <c r="R236" s="173"/>
      <c r="S236" s="173"/>
      <c r="T236" s="174"/>
      <c r="AT236" s="168" t="s">
        <v>143</v>
      </c>
      <c r="AU236" s="168" t="s">
        <v>83</v>
      </c>
      <c r="AV236" s="12" t="s">
        <v>83</v>
      </c>
      <c r="AW236" s="12" t="s">
        <v>30</v>
      </c>
      <c r="AX236" s="12" t="s">
        <v>81</v>
      </c>
      <c r="AY236" s="168" t="s">
        <v>132</v>
      </c>
    </row>
    <row r="237" spans="2:65" s="1" customFormat="1" ht="24" customHeight="1">
      <c r="B237" s="150"/>
      <c r="C237" s="184" t="s">
        <v>317</v>
      </c>
      <c r="D237" s="184" t="s">
        <v>200</v>
      </c>
      <c r="E237" s="185" t="s">
        <v>573</v>
      </c>
      <c r="F237" s="186" t="s">
        <v>574</v>
      </c>
      <c r="G237" s="187" t="s">
        <v>262</v>
      </c>
      <c r="H237" s="188">
        <v>162.958</v>
      </c>
      <c r="I237" s="189"/>
      <c r="J237" s="190">
        <f>ROUND(I237*H237,2)</f>
        <v>0</v>
      </c>
      <c r="K237" s="186" t="s">
        <v>424</v>
      </c>
      <c r="L237" s="191"/>
      <c r="M237" s="192" t="s">
        <v>1</v>
      </c>
      <c r="N237" s="193" t="s">
        <v>38</v>
      </c>
      <c r="O237" s="55"/>
      <c r="P237" s="160">
        <f>O237*H237</f>
        <v>0</v>
      </c>
      <c r="Q237" s="160">
        <v>1.4400000000000001E-3</v>
      </c>
      <c r="R237" s="160">
        <f>Q237*H237</f>
        <v>0.23465952000000001</v>
      </c>
      <c r="S237" s="160">
        <v>0</v>
      </c>
      <c r="T237" s="161">
        <f>S237*H237</f>
        <v>0</v>
      </c>
      <c r="AR237" s="162" t="s">
        <v>183</v>
      </c>
      <c r="AT237" s="162" t="s">
        <v>200</v>
      </c>
      <c r="AU237" s="162" t="s">
        <v>83</v>
      </c>
      <c r="AY237" s="17" t="s">
        <v>132</v>
      </c>
      <c r="BE237" s="163">
        <f>IF(N237="základní",J237,0)</f>
        <v>0</v>
      </c>
      <c r="BF237" s="163">
        <f>IF(N237="snížená",J237,0)</f>
        <v>0</v>
      </c>
      <c r="BG237" s="163">
        <f>IF(N237="zákl. přenesená",J237,0)</f>
        <v>0</v>
      </c>
      <c r="BH237" s="163">
        <f>IF(N237="sníž. přenesená",J237,0)</f>
        <v>0</v>
      </c>
      <c r="BI237" s="163">
        <f>IF(N237="nulová",J237,0)</f>
        <v>0</v>
      </c>
      <c r="BJ237" s="17" t="s">
        <v>81</v>
      </c>
      <c r="BK237" s="163">
        <f>ROUND(I237*H237,2)</f>
        <v>0</v>
      </c>
      <c r="BL237" s="17" t="s">
        <v>139</v>
      </c>
      <c r="BM237" s="162" t="s">
        <v>575</v>
      </c>
    </row>
    <row r="238" spans="2:65" s="12" customFormat="1" ht="11.25">
      <c r="B238" s="167"/>
      <c r="D238" s="164" t="s">
        <v>143</v>
      </c>
      <c r="E238" s="168" t="s">
        <v>1</v>
      </c>
      <c r="F238" s="169" t="s">
        <v>576</v>
      </c>
      <c r="H238" s="170">
        <v>162.958</v>
      </c>
      <c r="I238" s="171"/>
      <c r="L238" s="167"/>
      <c r="M238" s="172"/>
      <c r="N238" s="173"/>
      <c r="O238" s="173"/>
      <c r="P238" s="173"/>
      <c r="Q238" s="173"/>
      <c r="R238" s="173"/>
      <c r="S238" s="173"/>
      <c r="T238" s="174"/>
      <c r="AT238" s="168" t="s">
        <v>143</v>
      </c>
      <c r="AU238" s="168" t="s">
        <v>83</v>
      </c>
      <c r="AV238" s="12" t="s">
        <v>83</v>
      </c>
      <c r="AW238" s="12" t="s">
        <v>30</v>
      </c>
      <c r="AX238" s="12" t="s">
        <v>81</v>
      </c>
      <c r="AY238" s="168" t="s">
        <v>132</v>
      </c>
    </row>
    <row r="239" spans="2:65" s="1" customFormat="1" ht="36" customHeight="1">
      <c r="B239" s="150"/>
      <c r="C239" s="151" t="s">
        <v>323</v>
      </c>
      <c r="D239" s="151" t="s">
        <v>134</v>
      </c>
      <c r="E239" s="152" t="s">
        <v>577</v>
      </c>
      <c r="F239" s="153" t="s">
        <v>578</v>
      </c>
      <c r="G239" s="154" t="s">
        <v>335</v>
      </c>
      <c r="H239" s="155">
        <v>9</v>
      </c>
      <c r="I239" s="156"/>
      <c r="J239" s="157">
        <f>ROUND(I239*H239,2)</f>
        <v>0</v>
      </c>
      <c r="K239" s="153" t="s">
        <v>424</v>
      </c>
      <c r="L239" s="32"/>
      <c r="M239" s="158" t="s">
        <v>1</v>
      </c>
      <c r="N239" s="159" t="s">
        <v>38</v>
      </c>
      <c r="O239" s="55"/>
      <c r="P239" s="160">
        <f>O239*H239</f>
        <v>0</v>
      </c>
      <c r="Q239" s="160">
        <v>1E-4</v>
      </c>
      <c r="R239" s="160">
        <f>Q239*H239</f>
        <v>9.0000000000000008E-4</v>
      </c>
      <c r="S239" s="160">
        <v>0</v>
      </c>
      <c r="T239" s="161">
        <f>S239*H239</f>
        <v>0</v>
      </c>
      <c r="AR239" s="162" t="s">
        <v>139</v>
      </c>
      <c r="AT239" s="162" t="s">
        <v>134</v>
      </c>
      <c r="AU239" s="162" t="s">
        <v>83</v>
      </c>
      <c r="AY239" s="17" t="s">
        <v>132</v>
      </c>
      <c r="BE239" s="163">
        <f>IF(N239="základní",J239,0)</f>
        <v>0</v>
      </c>
      <c r="BF239" s="163">
        <f>IF(N239="snížená",J239,0)</f>
        <v>0</v>
      </c>
      <c r="BG239" s="163">
        <f>IF(N239="zákl. přenesená",J239,0)</f>
        <v>0</v>
      </c>
      <c r="BH239" s="163">
        <f>IF(N239="sníž. přenesená",J239,0)</f>
        <v>0</v>
      </c>
      <c r="BI239" s="163">
        <f>IF(N239="nulová",J239,0)</f>
        <v>0</v>
      </c>
      <c r="BJ239" s="17" t="s">
        <v>81</v>
      </c>
      <c r="BK239" s="163">
        <f>ROUND(I239*H239,2)</f>
        <v>0</v>
      </c>
      <c r="BL239" s="17" t="s">
        <v>139</v>
      </c>
      <c r="BM239" s="162" t="s">
        <v>579</v>
      </c>
    </row>
    <row r="240" spans="2:65" s="12" customFormat="1" ht="11.25">
      <c r="B240" s="167"/>
      <c r="D240" s="164" t="s">
        <v>143</v>
      </c>
      <c r="E240" s="168" t="s">
        <v>1</v>
      </c>
      <c r="F240" s="169" t="s">
        <v>580</v>
      </c>
      <c r="H240" s="170">
        <v>9</v>
      </c>
      <c r="I240" s="171"/>
      <c r="L240" s="167"/>
      <c r="M240" s="172"/>
      <c r="N240" s="173"/>
      <c r="O240" s="173"/>
      <c r="P240" s="173"/>
      <c r="Q240" s="173"/>
      <c r="R240" s="173"/>
      <c r="S240" s="173"/>
      <c r="T240" s="174"/>
      <c r="AT240" s="168" t="s">
        <v>143</v>
      </c>
      <c r="AU240" s="168" t="s">
        <v>83</v>
      </c>
      <c r="AV240" s="12" t="s">
        <v>83</v>
      </c>
      <c r="AW240" s="12" t="s">
        <v>30</v>
      </c>
      <c r="AX240" s="12" t="s">
        <v>81</v>
      </c>
      <c r="AY240" s="168" t="s">
        <v>132</v>
      </c>
    </row>
    <row r="241" spans="2:65" s="1" customFormat="1" ht="24" customHeight="1">
      <c r="B241" s="150"/>
      <c r="C241" s="184" t="s">
        <v>327</v>
      </c>
      <c r="D241" s="184" t="s">
        <v>200</v>
      </c>
      <c r="E241" s="185" t="s">
        <v>581</v>
      </c>
      <c r="F241" s="186" t="s">
        <v>582</v>
      </c>
      <c r="G241" s="187" t="s">
        <v>335</v>
      </c>
      <c r="H241" s="188">
        <v>9.1349999999999998</v>
      </c>
      <c r="I241" s="189"/>
      <c r="J241" s="190">
        <f>ROUND(I241*H241,2)</f>
        <v>0</v>
      </c>
      <c r="K241" s="186" t="s">
        <v>424</v>
      </c>
      <c r="L241" s="191"/>
      <c r="M241" s="192" t="s">
        <v>1</v>
      </c>
      <c r="N241" s="193" t="s">
        <v>38</v>
      </c>
      <c r="O241" s="55"/>
      <c r="P241" s="160">
        <f>O241*H241</f>
        <v>0</v>
      </c>
      <c r="Q241" s="160">
        <v>3.8999999999999998E-3</v>
      </c>
      <c r="R241" s="160">
        <f>Q241*H241</f>
        <v>3.5626499999999998E-2</v>
      </c>
      <c r="S241" s="160">
        <v>0</v>
      </c>
      <c r="T241" s="161">
        <f>S241*H241</f>
        <v>0</v>
      </c>
      <c r="AR241" s="162" t="s">
        <v>183</v>
      </c>
      <c r="AT241" s="162" t="s">
        <v>200</v>
      </c>
      <c r="AU241" s="162" t="s">
        <v>83</v>
      </c>
      <c r="AY241" s="17" t="s">
        <v>132</v>
      </c>
      <c r="BE241" s="163">
        <f>IF(N241="základní",J241,0)</f>
        <v>0</v>
      </c>
      <c r="BF241" s="163">
        <f>IF(N241="snížená",J241,0)</f>
        <v>0</v>
      </c>
      <c r="BG241" s="163">
        <f>IF(N241="zákl. přenesená",J241,0)</f>
        <v>0</v>
      </c>
      <c r="BH241" s="163">
        <f>IF(N241="sníž. přenesená",J241,0)</f>
        <v>0</v>
      </c>
      <c r="BI241" s="163">
        <f>IF(N241="nulová",J241,0)</f>
        <v>0</v>
      </c>
      <c r="BJ241" s="17" t="s">
        <v>81</v>
      </c>
      <c r="BK241" s="163">
        <f>ROUND(I241*H241,2)</f>
        <v>0</v>
      </c>
      <c r="BL241" s="17" t="s">
        <v>139</v>
      </c>
      <c r="BM241" s="162" t="s">
        <v>583</v>
      </c>
    </row>
    <row r="242" spans="2:65" s="12" customFormat="1" ht="11.25">
      <c r="B242" s="167"/>
      <c r="D242" s="164" t="s">
        <v>143</v>
      </c>
      <c r="E242" s="168" t="s">
        <v>1</v>
      </c>
      <c r="F242" s="169" t="s">
        <v>584</v>
      </c>
      <c r="H242" s="170">
        <v>9.1349999999999998</v>
      </c>
      <c r="I242" s="171"/>
      <c r="L242" s="167"/>
      <c r="M242" s="172"/>
      <c r="N242" s="173"/>
      <c r="O242" s="173"/>
      <c r="P242" s="173"/>
      <c r="Q242" s="173"/>
      <c r="R242" s="173"/>
      <c r="S242" s="173"/>
      <c r="T242" s="174"/>
      <c r="AT242" s="168" t="s">
        <v>143</v>
      </c>
      <c r="AU242" s="168" t="s">
        <v>83</v>
      </c>
      <c r="AV242" s="12" t="s">
        <v>83</v>
      </c>
      <c r="AW242" s="12" t="s">
        <v>30</v>
      </c>
      <c r="AX242" s="12" t="s">
        <v>81</v>
      </c>
      <c r="AY242" s="168" t="s">
        <v>132</v>
      </c>
    </row>
    <row r="243" spans="2:65" s="1" customFormat="1" ht="36" customHeight="1">
      <c r="B243" s="150"/>
      <c r="C243" s="151" t="s">
        <v>332</v>
      </c>
      <c r="D243" s="151" t="s">
        <v>134</v>
      </c>
      <c r="E243" s="152" t="s">
        <v>585</v>
      </c>
      <c r="F243" s="153" t="s">
        <v>586</v>
      </c>
      <c r="G243" s="154" t="s">
        <v>335</v>
      </c>
      <c r="H243" s="155">
        <v>8</v>
      </c>
      <c r="I243" s="156"/>
      <c r="J243" s="157">
        <f>ROUND(I243*H243,2)</f>
        <v>0</v>
      </c>
      <c r="K243" s="153" t="s">
        <v>424</v>
      </c>
      <c r="L243" s="32"/>
      <c r="M243" s="158" t="s">
        <v>1</v>
      </c>
      <c r="N243" s="159" t="s">
        <v>38</v>
      </c>
      <c r="O243" s="55"/>
      <c r="P243" s="160">
        <f>O243*H243</f>
        <v>0</v>
      </c>
      <c r="Q243" s="160">
        <v>1E-4</v>
      </c>
      <c r="R243" s="160">
        <f>Q243*H243</f>
        <v>8.0000000000000004E-4</v>
      </c>
      <c r="S243" s="160">
        <v>0</v>
      </c>
      <c r="T243" s="161">
        <f>S243*H243</f>
        <v>0</v>
      </c>
      <c r="AR243" s="162" t="s">
        <v>139</v>
      </c>
      <c r="AT243" s="162" t="s">
        <v>134</v>
      </c>
      <c r="AU243" s="162" t="s">
        <v>83</v>
      </c>
      <c r="AY243" s="17" t="s">
        <v>132</v>
      </c>
      <c r="BE243" s="163">
        <f>IF(N243="základní",J243,0)</f>
        <v>0</v>
      </c>
      <c r="BF243" s="163">
        <f>IF(N243="snížená",J243,0)</f>
        <v>0</v>
      </c>
      <c r="BG243" s="163">
        <f>IF(N243="zákl. přenesená",J243,0)</f>
        <v>0</v>
      </c>
      <c r="BH243" s="163">
        <f>IF(N243="sníž. přenesená",J243,0)</f>
        <v>0</v>
      </c>
      <c r="BI243" s="163">
        <f>IF(N243="nulová",J243,0)</f>
        <v>0</v>
      </c>
      <c r="BJ243" s="17" t="s">
        <v>81</v>
      </c>
      <c r="BK243" s="163">
        <f>ROUND(I243*H243,2)</f>
        <v>0</v>
      </c>
      <c r="BL243" s="17" t="s">
        <v>139</v>
      </c>
      <c r="BM243" s="162" t="s">
        <v>587</v>
      </c>
    </row>
    <row r="244" spans="2:65" s="12" customFormat="1" ht="11.25">
      <c r="B244" s="167"/>
      <c r="D244" s="164" t="s">
        <v>143</v>
      </c>
      <c r="E244" s="168" t="s">
        <v>1</v>
      </c>
      <c r="F244" s="169" t="s">
        <v>588</v>
      </c>
      <c r="H244" s="170">
        <v>8</v>
      </c>
      <c r="I244" s="171"/>
      <c r="L244" s="167"/>
      <c r="M244" s="172"/>
      <c r="N244" s="173"/>
      <c r="O244" s="173"/>
      <c r="P244" s="173"/>
      <c r="Q244" s="173"/>
      <c r="R244" s="173"/>
      <c r="S244" s="173"/>
      <c r="T244" s="174"/>
      <c r="AT244" s="168" t="s">
        <v>143</v>
      </c>
      <c r="AU244" s="168" t="s">
        <v>83</v>
      </c>
      <c r="AV244" s="12" t="s">
        <v>83</v>
      </c>
      <c r="AW244" s="12" t="s">
        <v>30</v>
      </c>
      <c r="AX244" s="12" t="s">
        <v>81</v>
      </c>
      <c r="AY244" s="168" t="s">
        <v>132</v>
      </c>
    </row>
    <row r="245" spans="2:65" s="1" customFormat="1" ht="16.5" customHeight="1">
      <c r="B245" s="150"/>
      <c r="C245" s="184" t="s">
        <v>340</v>
      </c>
      <c r="D245" s="184" t="s">
        <v>200</v>
      </c>
      <c r="E245" s="185" t="s">
        <v>589</v>
      </c>
      <c r="F245" s="186" t="s">
        <v>590</v>
      </c>
      <c r="G245" s="187" t="s">
        <v>335</v>
      </c>
      <c r="H245" s="188">
        <v>8</v>
      </c>
      <c r="I245" s="189"/>
      <c r="J245" s="190">
        <f>ROUND(I245*H245,2)</f>
        <v>0</v>
      </c>
      <c r="K245" s="186" t="s">
        <v>424</v>
      </c>
      <c r="L245" s="191"/>
      <c r="M245" s="192" t="s">
        <v>1</v>
      </c>
      <c r="N245" s="193" t="s">
        <v>38</v>
      </c>
      <c r="O245" s="55"/>
      <c r="P245" s="160">
        <f>O245*H245</f>
        <v>0</v>
      </c>
      <c r="Q245" s="160">
        <v>1.6000000000000001E-3</v>
      </c>
      <c r="R245" s="160">
        <f>Q245*H245</f>
        <v>1.2800000000000001E-2</v>
      </c>
      <c r="S245" s="160">
        <v>0</v>
      </c>
      <c r="T245" s="161">
        <f>S245*H245</f>
        <v>0</v>
      </c>
      <c r="AR245" s="162" t="s">
        <v>183</v>
      </c>
      <c r="AT245" s="162" t="s">
        <v>200</v>
      </c>
      <c r="AU245" s="162" t="s">
        <v>83</v>
      </c>
      <c r="AY245" s="17" t="s">
        <v>132</v>
      </c>
      <c r="BE245" s="163">
        <f>IF(N245="základní",J245,0)</f>
        <v>0</v>
      </c>
      <c r="BF245" s="163">
        <f>IF(N245="snížená",J245,0)</f>
        <v>0</v>
      </c>
      <c r="BG245" s="163">
        <f>IF(N245="zákl. přenesená",J245,0)</f>
        <v>0</v>
      </c>
      <c r="BH245" s="163">
        <f>IF(N245="sníž. přenesená",J245,0)</f>
        <v>0</v>
      </c>
      <c r="BI245" s="163">
        <f>IF(N245="nulová",J245,0)</f>
        <v>0</v>
      </c>
      <c r="BJ245" s="17" t="s">
        <v>81</v>
      </c>
      <c r="BK245" s="163">
        <f>ROUND(I245*H245,2)</f>
        <v>0</v>
      </c>
      <c r="BL245" s="17" t="s">
        <v>139</v>
      </c>
      <c r="BM245" s="162" t="s">
        <v>591</v>
      </c>
    </row>
    <row r="246" spans="2:65" s="12" customFormat="1" ht="11.25">
      <c r="B246" s="167"/>
      <c r="D246" s="164" t="s">
        <v>143</v>
      </c>
      <c r="E246" s="168" t="s">
        <v>1</v>
      </c>
      <c r="F246" s="169" t="s">
        <v>592</v>
      </c>
      <c r="H246" s="170">
        <v>8</v>
      </c>
      <c r="I246" s="171"/>
      <c r="L246" s="167"/>
      <c r="M246" s="172"/>
      <c r="N246" s="173"/>
      <c r="O246" s="173"/>
      <c r="P246" s="173"/>
      <c r="Q246" s="173"/>
      <c r="R246" s="173"/>
      <c r="S246" s="173"/>
      <c r="T246" s="174"/>
      <c r="AT246" s="168" t="s">
        <v>143</v>
      </c>
      <c r="AU246" s="168" t="s">
        <v>83</v>
      </c>
      <c r="AV246" s="12" t="s">
        <v>83</v>
      </c>
      <c r="AW246" s="12" t="s">
        <v>30</v>
      </c>
      <c r="AX246" s="12" t="s">
        <v>81</v>
      </c>
      <c r="AY246" s="168" t="s">
        <v>132</v>
      </c>
    </row>
    <row r="247" spans="2:65" s="1" customFormat="1" ht="24" customHeight="1">
      <c r="B247" s="150"/>
      <c r="C247" s="151" t="s">
        <v>345</v>
      </c>
      <c r="D247" s="151" t="s">
        <v>134</v>
      </c>
      <c r="E247" s="152" t="s">
        <v>593</v>
      </c>
      <c r="F247" s="153" t="s">
        <v>594</v>
      </c>
      <c r="G247" s="154" t="s">
        <v>335</v>
      </c>
      <c r="H247" s="155">
        <v>2</v>
      </c>
      <c r="I247" s="156"/>
      <c r="J247" s="157">
        <f>ROUND(I247*H247,2)</f>
        <v>0</v>
      </c>
      <c r="K247" s="153" t="s">
        <v>424</v>
      </c>
      <c r="L247" s="32"/>
      <c r="M247" s="158" t="s">
        <v>1</v>
      </c>
      <c r="N247" s="159" t="s">
        <v>38</v>
      </c>
      <c r="O247" s="55"/>
      <c r="P247" s="160">
        <f>O247*H247</f>
        <v>0</v>
      </c>
      <c r="Q247" s="160">
        <v>0.46009</v>
      </c>
      <c r="R247" s="160">
        <f>Q247*H247</f>
        <v>0.92018</v>
      </c>
      <c r="S247" s="160">
        <v>0</v>
      </c>
      <c r="T247" s="161">
        <f>S247*H247</f>
        <v>0</v>
      </c>
      <c r="AR247" s="162" t="s">
        <v>139</v>
      </c>
      <c r="AT247" s="162" t="s">
        <v>134</v>
      </c>
      <c r="AU247" s="162" t="s">
        <v>83</v>
      </c>
      <c r="AY247" s="17" t="s">
        <v>132</v>
      </c>
      <c r="BE247" s="163">
        <f>IF(N247="základní",J247,0)</f>
        <v>0</v>
      </c>
      <c r="BF247" s="163">
        <f>IF(N247="snížená",J247,0)</f>
        <v>0</v>
      </c>
      <c r="BG247" s="163">
        <f>IF(N247="zákl. přenesená",J247,0)</f>
        <v>0</v>
      </c>
      <c r="BH247" s="163">
        <f>IF(N247="sníž. přenesená",J247,0)</f>
        <v>0</v>
      </c>
      <c r="BI247" s="163">
        <f>IF(N247="nulová",J247,0)</f>
        <v>0</v>
      </c>
      <c r="BJ247" s="17" t="s">
        <v>81</v>
      </c>
      <c r="BK247" s="163">
        <f>ROUND(I247*H247,2)</f>
        <v>0</v>
      </c>
      <c r="BL247" s="17" t="s">
        <v>139</v>
      </c>
      <c r="BM247" s="162" t="s">
        <v>595</v>
      </c>
    </row>
    <row r="248" spans="2:65" s="12" customFormat="1" ht="11.25">
      <c r="B248" s="167"/>
      <c r="D248" s="164" t="s">
        <v>143</v>
      </c>
      <c r="E248" s="168" t="s">
        <v>1</v>
      </c>
      <c r="F248" s="169" t="s">
        <v>559</v>
      </c>
      <c r="H248" s="170">
        <v>2</v>
      </c>
      <c r="I248" s="171"/>
      <c r="L248" s="167"/>
      <c r="M248" s="172"/>
      <c r="N248" s="173"/>
      <c r="O248" s="173"/>
      <c r="P248" s="173"/>
      <c r="Q248" s="173"/>
      <c r="R248" s="173"/>
      <c r="S248" s="173"/>
      <c r="T248" s="174"/>
      <c r="AT248" s="168" t="s">
        <v>143</v>
      </c>
      <c r="AU248" s="168" t="s">
        <v>83</v>
      </c>
      <c r="AV248" s="12" t="s">
        <v>83</v>
      </c>
      <c r="AW248" s="12" t="s">
        <v>30</v>
      </c>
      <c r="AX248" s="12" t="s">
        <v>81</v>
      </c>
      <c r="AY248" s="168" t="s">
        <v>132</v>
      </c>
    </row>
    <row r="249" spans="2:65" s="1" customFormat="1" ht="24" customHeight="1">
      <c r="B249" s="150"/>
      <c r="C249" s="151" t="s">
        <v>350</v>
      </c>
      <c r="D249" s="151" t="s">
        <v>134</v>
      </c>
      <c r="E249" s="152" t="s">
        <v>596</v>
      </c>
      <c r="F249" s="153" t="s">
        <v>597</v>
      </c>
      <c r="G249" s="154" t="s">
        <v>262</v>
      </c>
      <c r="H249" s="155">
        <v>160.55000000000001</v>
      </c>
      <c r="I249" s="156"/>
      <c r="J249" s="157">
        <f>ROUND(I249*H249,2)</f>
        <v>0</v>
      </c>
      <c r="K249" s="153" t="s">
        <v>424</v>
      </c>
      <c r="L249" s="32"/>
      <c r="M249" s="158" t="s">
        <v>1</v>
      </c>
      <c r="N249" s="159" t="s">
        <v>38</v>
      </c>
      <c r="O249" s="55"/>
      <c r="P249" s="160">
        <f>O249*H249</f>
        <v>0</v>
      </c>
      <c r="Q249" s="160">
        <v>0</v>
      </c>
      <c r="R249" s="160">
        <f>Q249*H249</f>
        <v>0</v>
      </c>
      <c r="S249" s="160">
        <v>0</v>
      </c>
      <c r="T249" s="161">
        <f>S249*H249</f>
        <v>0</v>
      </c>
      <c r="AR249" s="162" t="s">
        <v>139</v>
      </c>
      <c r="AT249" s="162" t="s">
        <v>134</v>
      </c>
      <c r="AU249" s="162" t="s">
        <v>83</v>
      </c>
      <c r="AY249" s="17" t="s">
        <v>132</v>
      </c>
      <c r="BE249" s="163">
        <f>IF(N249="základní",J249,0)</f>
        <v>0</v>
      </c>
      <c r="BF249" s="163">
        <f>IF(N249="snížená",J249,0)</f>
        <v>0</v>
      </c>
      <c r="BG249" s="163">
        <f>IF(N249="zákl. přenesená",J249,0)</f>
        <v>0</v>
      </c>
      <c r="BH249" s="163">
        <f>IF(N249="sníž. přenesená",J249,0)</f>
        <v>0</v>
      </c>
      <c r="BI249" s="163">
        <f>IF(N249="nulová",J249,0)</f>
        <v>0</v>
      </c>
      <c r="BJ249" s="17" t="s">
        <v>81</v>
      </c>
      <c r="BK249" s="163">
        <f>ROUND(I249*H249,2)</f>
        <v>0</v>
      </c>
      <c r="BL249" s="17" t="s">
        <v>139</v>
      </c>
      <c r="BM249" s="162" t="s">
        <v>598</v>
      </c>
    </row>
    <row r="250" spans="2:65" s="12" customFormat="1" ht="11.25">
      <c r="B250" s="167"/>
      <c r="D250" s="164" t="s">
        <v>143</v>
      </c>
      <c r="E250" s="168" t="s">
        <v>1</v>
      </c>
      <c r="F250" s="169" t="s">
        <v>572</v>
      </c>
      <c r="H250" s="170">
        <v>160.55000000000001</v>
      </c>
      <c r="I250" s="171"/>
      <c r="L250" s="167"/>
      <c r="M250" s="172"/>
      <c r="N250" s="173"/>
      <c r="O250" s="173"/>
      <c r="P250" s="173"/>
      <c r="Q250" s="173"/>
      <c r="R250" s="173"/>
      <c r="S250" s="173"/>
      <c r="T250" s="174"/>
      <c r="AT250" s="168" t="s">
        <v>143</v>
      </c>
      <c r="AU250" s="168" t="s">
        <v>83</v>
      </c>
      <c r="AV250" s="12" t="s">
        <v>83</v>
      </c>
      <c r="AW250" s="12" t="s">
        <v>30</v>
      </c>
      <c r="AX250" s="12" t="s">
        <v>73</v>
      </c>
      <c r="AY250" s="168" t="s">
        <v>132</v>
      </c>
    </row>
    <row r="251" spans="2:65" s="13" customFormat="1" ht="11.25">
      <c r="B251" s="175"/>
      <c r="D251" s="164" t="s">
        <v>143</v>
      </c>
      <c r="E251" s="176" t="s">
        <v>1</v>
      </c>
      <c r="F251" s="177" t="s">
        <v>155</v>
      </c>
      <c r="H251" s="178">
        <v>160.55000000000001</v>
      </c>
      <c r="I251" s="179"/>
      <c r="L251" s="175"/>
      <c r="M251" s="180"/>
      <c r="N251" s="181"/>
      <c r="O251" s="181"/>
      <c r="P251" s="181"/>
      <c r="Q251" s="181"/>
      <c r="R251" s="181"/>
      <c r="S251" s="181"/>
      <c r="T251" s="182"/>
      <c r="AT251" s="176" t="s">
        <v>143</v>
      </c>
      <c r="AU251" s="176" t="s">
        <v>83</v>
      </c>
      <c r="AV251" s="13" t="s">
        <v>139</v>
      </c>
      <c r="AW251" s="13" t="s">
        <v>30</v>
      </c>
      <c r="AX251" s="13" t="s">
        <v>81</v>
      </c>
      <c r="AY251" s="176" t="s">
        <v>132</v>
      </c>
    </row>
    <row r="252" spans="2:65" s="1" customFormat="1" ht="24" customHeight="1">
      <c r="B252" s="150"/>
      <c r="C252" s="151" t="s">
        <v>354</v>
      </c>
      <c r="D252" s="151" t="s">
        <v>134</v>
      </c>
      <c r="E252" s="152" t="s">
        <v>599</v>
      </c>
      <c r="F252" s="153" t="s">
        <v>600</v>
      </c>
      <c r="G252" s="154" t="s">
        <v>335</v>
      </c>
      <c r="H252" s="155">
        <v>4</v>
      </c>
      <c r="I252" s="156"/>
      <c r="J252" s="157">
        <f>ROUND(I252*H252,2)</f>
        <v>0</v>
      </c>
      <c r="K252" s="153" t="s">
        <v>424</v>
      </c>
      <c r="L252" s="32"/>
      <c r="M252" s="158" t="s">
        <v>1</v>
      </c>
      <c r="N252" s="159" t="s">
        <v>38</v>
      </c>
      <c r="O252" s="55"/>
      <c r="P252" s="160">
        <f>O252*H252</f>
        <v>0</v>
      </c>
      <c r="Q252" s="160">
        <v>9.1800000000000007E-3</v>
      </c>
      <c r="R252" s="160">
        <f>Q252*H252</f>
        <v>3.6720000000000003E-2</v>
      </c>
      <c r="S252" s="160">
        <v>0</v>
      </c>
      <c r="T252" s="161">
        <f>S252*H252</f>
        <v>0</v>
      </c>
      <c r="AR252" s="162" t="s">
        <v>139</v>
      </c>
      <c r="AT252" s="162" t="s">
        <v>134</v>
      </c>
      <c r="AU252" s="162" t="s">
        <v>83</v>
      </c>
      <c r="AY252" s="17" t="s">
        <v>132</v>
      </c>
      <c r="BE252" s="163">
        <f>IF(N252="základní",J252,0)</f>
        <v>0</v>
      </c>
      <c r="BF252" s="163">
        <f>IF(N252="snížená",J252,0)</f>
        <v>0</v>
      </c>
      <c r="BG252" s="163">
        <f>IF(N252="zákl. přenesená",J252,0)</f>
        <v>0</v>
      </c>
      <c r="BH252" s="163">
        <f>IF(N252="sníž. přenesená",J252,0)</f>
        <v>0</v>
      </c>
      <c r="BI252" s="163">
        <f>IF(N252="nulová",J252,0)</f>
        <v>0</v>
      </c>
      <c r="BJ252" s="17" t="s">
        <v>81</v>
      </c>
      <c r="BK252" s="163">
        <f>ROUND(I252*H252,2)</f>
        <v>0</v>
      </c>
      <c r="BL252" s="17" t="s">
        <v>139</v>
      </c>
      <c r="BM252" s="162" t="s">
        <v>601</v>
      </c>
    </row>
    <row r="253" spans="2:65" s="12" customFormat="1" ht="11.25">
      <c r="B253" s="167"/>
      <c r="D253" s="164" t="s">
        <v>143</v>
      </c>
      <c r="E253" s="168" t="s">
        <v>1</v>
      </c>
      <c r="F253" s="169" t="s">
        <v>602</v>
      </c>
      <c r="H253" s="170">
        <v>4</v>
      </c>
      <c r="I253" s="171"/>
      <c r="L253" s="167"/>
      <c r="M253" s="172"/>
      <c r="N253" s="173"/>
      <c r="O253" s="173"/>
      <c r="P253" s="173"/>
      <c r="Q253" s="173"/>
      <c r="R253" s="173"/>
      <c r="S253" s="173"/>
      <c r="T253" s="174"/>
      <c r="AT253" s="168" t="s">
        <v>143</v>
      </c>
      <c r="AU253" s="168" t="s">
        <v>83</v>
      </c>
      <c r="AV253" s="12" t="s">
        <v>83</v>
      </c>
      <c r="AW253" s="12" t="s">
        <v>30</v>
      </c>
      <c r="AX253" s="12" t="s">
        <v>73</v>
      </c>
      <c r="AY253" s="168" t="s">
        <v>132</v>
      </c>
    </row>
    <row r="254" spans="2:65" s="13" customFormat="1" ht="11.25">
      <c r="B254" s="175"/>
      <c r="D254" s="164" t="s">
        <v>143</v>
      </c>
      <c r="E254" s="176" t="s">
        <v>1</v>
      </c>
      <c r="F254" s="177" t="s">
        <v>155</v>
      </c>
      <c r="H254" s="178">
        <v>4</v>
      </c>
      <c r="I254" s="179"/>
      <c r="L254" s="175"/>
      <c r="M254" s="180"/>
      <c r="N254" s="181"/>
      <c r="O254" s="181"/>
      <c r="P254" s="181"/>
      <c r="Q254" s="181"/>
      <c r="R254" s="181"/>
      <c r="S254" s="181"/>
      <c r="T254" s="182"/>
      <c r="AT254" s="176" t="s">
        <v>143</v>
      </c>
      <c r="AU254" s="176" t="s">
        <v>83</v>
      </c>
      <c r="AV254" s="13" t="s">
        <v>139</v>
      </c>
      <c r="AW254" s="13" t="s">
        <v>30</v>
      </c>
      <c r="AX254" s="13" t="s">
        <v>81</v>
      </c>
      <c r="AY254" s="176" t="s">
        <v>132</v>
      </c>
    </row>
    <row r="255" spans="2:65" s="1" customFormat="1" ht="24" customHeight="1">
      <c r="B255" s="150"/>
      <c r="C255" s="184" t="s">
        <v>358</v>
      </c>
      <c r="D255" s="184" t="s">
        <v>200</v>
      </c>
      <c r="E255" s="185" t="s">
        <v>603</v>
      </c>
      <c r="F255" s="186" t="s">
        <v>604</v>
      </c>
      <c r="G255" s="187" t="s">
        <v>335</v>
      </c>
      <c r="H255" s="188">
        <v>4</v>
      </c>
      <c r="I255" s="189"/>
      <c r="J255" s="190">
        <f>ROUND(I255*H255,2)</f>
        <v>0</v>
      </c>
      <c r="K255" s="186" t="s">
        <v>424</v>
      </c>
      <c r="L255" s="191"/>
      <c r="M255" s="192" t="s">
        <v>1</v>
      </c>
      <c r="N255" s="193" t="s">
        <v>38</v>
      </c>
      <c r="O255" s="55"/>
      <c r="P255" s="160">
        <f>O255*H255</f>
        <v>0</v>
      </c>
      <c r="Q255" s="160">
        <v>1.0129999999999999</v>
      </c>
      <c r="R255" s="160">
        <f>Q255*H255</f>
        <v>4.0519999999999996</v>
      </c>
      <c r="S255" s="160">
        <v>0</v>
      </c>
      <c r="T255" s="161">
        <f>S255*H255</f>
        <v>0</v>
      </c>
      <c r="AR255" s="162" t="s">
        <v>183</v>
      </c>
      <c r="AT255" s="162" t="s">
        <v>200</v>
      </c>
      <c r="AU255" s="162" t="s">
        <v>83</v>
      </c>
      <c r="AY255" s="17" t="s">
        <v>132</v>
      </c>
      <c r="BE255" s="163">
        <f>IF(N255="základní",J255,0)</f>
        <v>0</v>
      </c>
      <c r="BF255" s="163">
        <f>IF(N255="snížená",J255,0)</f>
        <v>0</v>
      </c>
      <c r="BG255" s="163">
        <f>IF(N255="zákl. přenesená",J255,0)</f>
        <v>0</v>
      </c>
      <c r="BH255" s="163">
        <f>IF(N255="sníž. přenesená",J255,0)</f>
        <v>0</v>
      </c>
      <c r="BI255" s="163">
        <f>IF(N255="nulová",J255,0)</f>
        <v>0</v>
      </c>
      <c r="BJ255" s="17" t="s">
        <v>81</v>
      </c>
      <c r="BK255" s="163">
        <f>ROUND(I255*H255,2)</f>
        <v>0</v>
      </c>
      <c r="BL255" s="17" t="s">
        <v>139</v>
      </c>
      <c r="BM255" s="162" t="s">
        <v>605</v>
      </c>
    </row>
    <row r="256" spans="2:65" s="12" customFormat="1" ht="11.25">
      <c r="B256" s="167"/>
      <c r="D256" s="164" t="s">
        <v>143</v>
      </c>
      <c r="E256" s="168" t="s">
        <v>1</v>
      </c>
      <c r="F256" s="169" t="s">
        <v>551</v>
      </c>
      <c r="H256" s="170">
        <v>4</v>
      </c>
      <c r="I256" s="171"/>
      <c r="L256" s="167"/>
      <c r="M256" s="172"/>
      <c r="N256" s="173"/>
      <c r="O256" s="173"/>
      <c r="P256" s="173"/>
      <c r="Q256" s="173"/>
      <c r="R256" s="173"/>
      <c r="S256" s="173"/>
      <c r="T256" s="174"/>
      <c r="AT256" s="168" t="s">
        <v>143</v>
      </c>
      <c r="AU256" s="168" t="s">
        <v>83</v>
      </c>
      <c r="AV256" s="12" t="s">
        <v>83</v>
      </c>
      <c r="AW256" s="12" t="s">
        <v>30</v>
      </c>
      <c r="AX256" s="12" t="s">
        <v>81</v>
      </c>
      <c r="AY256" s="168" t="s">
        <v>132</v>
      </c>
    </row>
    <row r="257" spans="2:65" s="1" customFormat="1" ht="24" customHeight="1">
      <c r="B257" s="150"/>
      <c r="C257" s="184" t="s">
        <v>362</v>
      </c>
      <c r="D257" s="184" t="s">
        <v>200</v>
      </c>
      <c r="E257" s="185" t="s">
        <v>606</v>
      </c>
      <c r="F257" s="186" t="s">
        <v>607</v>
      </c>
      <c r="G257" s="187" t="s">
        <v>335</v>
      </c>
      <c r="H257" s="188">
        <v>19</v>
      </c>
      <c r="I257" s="189"/>
      <c r="J257" s="190">
        <f>ROUND(I257*H257,2)</f>
        <v>0</v>
      </c>
      <c r="K257" s="186" t="s">
        <v>424</v>
      </c>
      <c r="L257" s="191"/>
      <c r="M257" s="192" t="s">
        <v>1</v>
      </c>
      <c r="N257" s="193" t="s">
        <v>38</v>
      </c>
      <c r="O257" s="55"/>
      <c r="P257" s="160">
        <f>O257*H257</f>
        <v>0</v>
      </c>
      <c r="Q257" s="160">
        <v>2E-3</v>
      </c>
      <c r="R257" s="160">
        <f>Q257*H257</f>
        <v>3.7999999999999999E-2</v>
      </c>
      <c r="S257" s="160">
        <v>0</v>
      </c>
      <c r="T257" s="161">
        <f>S257*H257</f>
        <v>0</v>
      </c>
      <c r="AR257" s="162" t="s">
        <v>183</v>
      </c>
      <c r="AT257" s="162" t="s">
        <v>200</v>
      </c>
      <c r="AU257" s="162" t="s">
        <v>83</v>
      </c>
      <c r="AY257" s="17" t="s">
        <v>132</v>
      </c>
      <c r="BE257" s="163">
        <f>IF(N257="základní",J257,0)</f>
        <v>0</v>
      </c>
      <c r="BF257" s="163">
        <f>IF(N257="snížená",J257,0)</f>
        <v>0</v>
      </c>
      <c r="BG257" s="163">
        <f>IF(N257="zákl. přenesená",J257,0)</f>
        <v>0</v>
      </c>
      <c r="BH257" s="163">
        <f>IF(N257="sníž. přenesená",J257,0)</f>
        <v>0</v>
      </c>
      <c r="BI257" s="163">
        <f>IF(N257="nulová",J257,0)</f>
        <v>0</v>
      </c>
      <c r="BJ257" s="17" t="s">
        <v>81</v>
      </c>
      <c r="BK257" s="163">
        <f>ROUND(I257*H257,2)</f>
        <v>0</v>
      </c>
      <c r="BL257" s="17" t="s">
        <v>139</v>
      </c>
      <c r="BM257" s="162" t="s">
        <v>608</v>
      </c>
    </row>
    <row r="258" spans="2:65" s="12" customFormat="1" ht="11.25">
      <c r="B258" s="167"/>
      <c r="D258" s="164" t="s">
        <v>143</v>
      </c>
      <c r="E258" s="168" t="s">
        <v>1</v>
      </c>
      <c r="F258" s="169" t="s">
        <v>609</v>
      </c>
      <c r="H258" s="170">
        <v>19</v>
      </c>
      <c r="I258" s="171"/>
      <c r="L258" s="167"/>
      <c r="M258" s="172"/>
      <c r="N258" s="173"/>
      <c r="O258" s="173"/>
      <c r="P258" s="173"/>
      <c r="Q258" s="173"/>
      <c r="R258" s="173"/>
      <c r="S258" s="173"/>
      <c r="T258" s="174"/>
      <c r="AT258" s="168" t="s">
        <v>143</v>
      </c>
      <c r="AU258" s="168" t="s">
        <v>83</v>
      </c>
      <c r="AV258" s="12" t="s">
        <v>83</v>
      </c>
      <c r="AW258" s="12" t="s">
        <v>30</v>
      </c>
      <c r="AX258" s="12" t="s">
        <v>81</v>
      </c>
      <c r="AY258" s="168" t="s">
        <v>132</v>
      </c>
    </row>
    <row r="259" spans="2:65" s="1" customFormat="1" ht="24" customHeight="1">
      <c r="B259" s="150"/>
      <c r="C259" s="151" t="s">
        <v>366</v>
      </c>
      <c r="D259" s="151" t="s">
        <v>134</v>
      </c>
      <c r="E259" s="152" t="s">
        <v>610</v>
      </c>
      <c r="F259" s="153" t="s">
        <v>611</v>
      </c>
      <c r="G259" s="154" t="s">
        <v>335</v>
      </c>
      <c r="H259" s="155">
        <v>4</v>
      </c>
      <c r="I259" s="156"/>
      <c r="J259" s="157">
        <f>ROUND(I259*H259,2)</f>
        <v>0</v>
      </c>
      <c r="K259" s="153" t="s">
        <v>424</v>
      </c>
      <c r="L259" s="32"/>
      <c r="M259" s="158" t="s">
        <v>1</v>
      </c>
      <c r="N259" s="159" t="s">
        <v>38</v>
      </c>
      <c r="O259" s="55"/>
      <c r="P259" s="160">
        <f>O259*H259</f>
        <v>0</v>
      </c>
      <c r="Q259" s="160">
        <v>1.1469999999999999E-2</v>
      </c>
      <c r="R259" s="160">
        <f>Q259*H259</f>
        <v>4.5879999999999997E-2</v>
      </c>
      <c r="S259" s="160">
        <v>0</v>
      </c>
      <c r="T259" s="161">
        <f>S259*H259</f>
        <v>0</v>
      </c>
      <c r="AR259" s="162" t="s">
        <v>139</v>
      </c>
      <c r="AT259" s="162" t="s">
        <v>134</v>
      </c>
      <c r="AU259" s="162" t="s">
        <v>83</v>
      </c>
      <c r="AY259" s="17" t="s">
        <v>132</v>
      </c>
      <c r="BE259" s="163">
        <f>IF(N259="základní",J259,0)</f>
        <v>0</v>
      </c>
      <c r="BF259" s="163">
        <f>IF(N259="snížená",J259,0)</f>
        <v>0</v>
      </c>
      <c r="BG259" s="163">
        <f>IF(N259="zákl. přenesená",J259,0)</f>
        <v>0</v>
      </c>
      <c r="BH259" s="163">
        <f>IF(N259="sníž. přenesená",J259,0)</f>
        <v>0</v>
      </c>
      <c r="BI259" s="163">
        <f>IF(N259="nulová",J259,0)</f>
        <v>0</v>
      </c>
      <c r="BJ259" s="17" t="s">
        <v>81</v>
      </c>
      <c r="BK259" s="163">
        <f>ROUND(I259*H259,2)</f>
        <v>0</v>
      </c>
      <c r="BL259" s="17" t="s">
        <v>139</v>
      </c>
      <c r="BM259" s="162" t="s">
        <v>612</v>
      </c>
    </row>
    <row r="260" spans="2:65" s="12" customFormat="1" ht="11.25">
      <c r="B260" s="167"/>
      <c r="D260" s="164" t="s">
        <v>143</v>
      </c>
      <c r="E260" s="168" t="s">
        <v>1</v>
      </c>
      <c r="F260" s="169" t="s">
        <v>613</v>
      </c>
      <c r="H260" s="170">
        <v>4</v>
      </c>
      <c r="I260" s="171"/>
      <c r="L260" s="167"/>
      <c r="M260" s="172"/>
      <c r="N260" s="173"/>
      <c r="O260" s="173"/>
      <c r="P260" s="173"/>
      <c r="Q260" s="173"/>
      <c r="R260" s="173"/>
      <c r="S260" s="173"/>
      <c r="T260" s="174"/>
      <c r="AT260" s="168" t="s">
        <v>143</v>
      </c>
      <c r="AU260" s="168" t="s">
        <v>83</v>
      </c>
      <c r="AV260" s="12" t="s">
        <v>83</v>
      </c>
      <c r="AW260" s="12" t="s">
        <v>30</v>
      </c>
      <c r="AX260" s="12" t="s">
        <v>81</v>
      </c>
      <c r="AY260" s="168" t="s">
        <v>132</v>
      </c>
    </row>
    <row r="261" spans="2:65" s="1" customFormat="1" ht="24" customHeight="1">
      <c r="B261" s="150"/>
      <c r="C261" s="184" t="s">
        <v>372</v>
      </c>
      <c r="D261" s="184" t="s">
        <v>200</v>
      </c>
      <c r="E261" s="185" t="s">
        <v>614</v>
      </c>
      <c r="F261" s="186" t="s">
        <v>615</v>
      </c>
      <c r="G261" s="187" t="s">
        <v>335</v>
      </c>
      <c r="H261" s="188">
        <v>4</v>
      </c>
      <c r="I261" s="189"/>
      <c r="J261" s="190">
        <f>ROUND(I261*H261,2)</f>
        <v>0</v>
      </c>
      <c r="K261" s="186" t="s">
        <v>424</v>
      </c>
      <c r="L261" s="191"/>
      <c r="M261" s="192" t="s">
        <v>1</v>
      </c>
      <c r="N261" s="193" t="s">
        <v>38</v>
      </c>
      <c r="O261" s="55"/>
      <c r="P261" s="160">
        <f>O261*H261</f>
        <v>0</v>
      </c>
      <c r="Q261" s="160">
        <v>0.54800000000000004</v>
      </c>
      <c r="R261" s="160">
        <f>Q261*H261</f>
        <v>2.1920000000000002</v>
      </c>
      <c r="S261" s="160">
        <v>0</v>
      </c>
      <c r="T261" s="161">
        <f>S261*H261</f>
        <v>0</v>
      </c>
      <c r="AR261" s="162" t="s">
        <v>183</v>
      </c>
      <c r="AT261" s="162" t="s">
        <v>200</v>
      </c>
      <c r="AU261" s="162" t="s">
        <v>83</v>
      </c>
      <c r="AY261" s="17" t="s">
        <v>132</v>
      </c>
      <c r="BE261" s="163">
        <f>IF(N261="základní",J261,0)</f>
        <v>0</v>
      </c>
      <c r="BF261" s="163">
        <f>IF(N261="snížená",J261,0)</f>
        <v>0</v>
      </c>
      <c r="BG261" s="163">
        <f>IF(N261="zákl. přenesená",J261,0)</f>
        <v>0</v>
      </c>
      <c r="BH261" s="163">
        <f>IF(N261="sníž. přenesená",J261,0)</f>
        <v>0</v>
      </c>
      <c r="BI261" s="163">
        <f>IF(N261="nulová",J261,0)</f>
        <v>0</v>
      </c>
      <c r="BJ261" s="17" t="s">
        <v>81</v>
      </c>
      <c r="BK261" s="163">
        <f>ROUND(I261*H261,2)</f>
        <v>0</v>
      </c>
      <c r="BL261" s="17" t="s">
        <v>139</v>
      </c>
      <c r="BM261" s="162" t="s">
        <v>616</v>
      </c>
    </row>
    <row r="262" spans="2:65" s="12" customFormat="1" ht="11.25">
      <c r="B262" s="167"/>
      <c r="D262" s="164" t="s">
        <v>143</v>
      </c>
      <c r="E262" s="168" t="s">
        <v>1</v>
      </c>
      <c r="F262" s="169" t="s">
        <v>551</v>
      </c>
      <c r="H262" s="170">
        <v>4</v>
      </c>
      <c r="I262" s="171"/>
      <c r="L262" s="167"/>
      <c r="M262" s="172"/>
      <c r="N262" s="173"/>
      <c r="O262" s="173"/>
      <c r="P262" s="173"/>
      <c r="Q262" s="173"/>
      <c r="R262" s="173"/>
      <c r="S262" s="173"/>
      <c r="T262" s="174"/>
      <c r="AT262" s="168" t="s">
        <v>143</v>
      </c>
      <c r="AU262" s="168" t="s">
        <v>83</v>
      </c>
      <c r="AV262" s="12" t="s">
        <v>83</v>
      </c>
      <c r="AW262" s="12" t="s">
        <v>30</v>
      </c>
      <c r="AX262" s="12" t="s">
        <v>81</v>
      </c>
      <c r="AY262" s="168" t="s">
        <v>132</v>
      </c>
    </row>
    <row r="263" spans="2:65" s="1" customFormat="1" ht="24" customHeight="1">
      <c r="B263" s="150"/>
      <c r="C263" s="151" t="s">
        <v>377</v>
      </c>
      <c r="D263" s="151" t="s">
        <v>134</v>
      </c>
      <c r="E263" s="152" t="s">
        <v>617</v>
      </c>
      <c r="F263" s="153" t="s">
        <v>618</v>
      </c>
      <c r="G263" s="154" t="s">
        <v>335</v>
      </c>
      <c r="H263" s="155">
        <v>4</v>
      </c>
      <c r="I263" s="156"/>
      <c r="J263" s="157">
        <f>ROUND(I263*H263,2)</f>
        <v>0</v>
      </c>
      <c r="K263" s="153" t="s">
        <v>424</v>
      </c>
      <c r="L263" s="32"/>
      <c r="M263" s="158" t="s">
        <v>1</v>
      </c>
      <c r="N263" s="159" t="s">
        <v>38</v>
      </c>
      <c r="O263" s="55"/>
      <c r="P263" s="160">
        <f>O263*H263</f>
        <v>0</v>
      </c>
      <c r="Q263" s="160">
        <v>2.7529999999999999E-2</v>
      </c>
      <c r="R263" s="160">
        <f>Q263*H263</f>
        <v>0.11012</v>
      </c>
      <c r="S263" s="160">
        <v>0</v>
      </c>
      <c r="T263" s="161">
        <f>S263*H263</f>
        <v>0</v>
      </c>
      <c r="AR263" s="162" t="s">
        <v>139</v>
      </c>
      <c r="AT263" s="162" t="s">
        <v>134</v>
      </c>
      <c r="AU263" s="162" t="s">
        <v>83</v>
      </c>
      <c r="AY263" s="17" t="s">
        <v>132</v>
      </c>
      <c r="BE263" s="163">
        <f>IF(N263="základní",J263,0)</f>
        <v>0</v>
      </c>
      <c r="BF263" s="163">
        <f>IF(N263="snížená",J263,0)</f>
        <v>0</v>
      </c>
      <c r="BG263" s="163">
        <f>IF(N263="zákl. přenesená",J263,0)</f>
        <v>0</v>
      </c>
      <c r="BH263" s="163">
        <f>IF(N263="sníž. přenesená",J263,0)</f>
        <v>0</v>
      </c>
      <c r="BI263" s="163">
        <f>IF(N263="nulová",J263,0)</f>
        <v>0</v>
      </c>
      <c r="BJ263" s="17" t="s">
        <v>81</v>
      </c>
      <c r="BK263" s="163">
        <f>ROUND(I263*H263,2)</f>
        <v>0</v>
      </c>
      <c r="BL263" s="17" t="s">
        <v>139</v>
      </c>
      <c r="BM263" s="162" t="s">
        <v>619</v>
      </c>
    </row>
    <row r="264" spans="2:65" s="12" customFormat="1" ht="11.25">
      <c r="B264" s="167"/>
      <c r="D264" s="164" t="s">
        <v>143</v>
      </c>
      <c r="E264" s="168" t="s">
        <v>1</v>
      </c>
      <c r="F264" s="169" t="s">
        <v>613</v>
      </c>
      <c r="H264" s="170">
        <v>4</v>
      </c>
      <c r="I264" s="171"/>
      <c r="L264" s="167"/>
      <c r="M264" s="172"/>
      <c r="N264" s="173"/>
      <c r="O264" s="173"/>
      <c r="P264" s="173"/>
      <c r="Q264" s="173"/>
      <c r="R264" s="173"/>
      <c r="S264" s="173"/>
      <c r="T264" s="174"/>
      <c r="AT264" s="168" t="s">
        <v>143</v>
      </c>
      <c r="AU264" s="168" t="s">
        <v>83</v>
      </c>
      <c r="AV264" s="12" t="s">
        <v>83</v>
      </c>
      <c r="AW264" s="12" t="s">
        <v>30</v>
      </c>
      <c r="AX264" s="12" t="s">
        <v>73</v>
      </c>
      <c r="AY264" s="168" t="s">
        <v>132</v>
      </c>
    </row>
    <row r="265" spans="2:65" s="13" customFormat="1" ht="11.25">
      <c r="B265" s="175"/>
      <c r="D265" s="164" t="s">
        <v>143</v>
      </c>
      <c r="E265" s="176" t="s">
        <v>1</v>
      </c>
      <c r="F265" s="177" t="s">
        <v>155</v>
      </c>
      <c r="H265" s="178">
        <v>4</v>
      </c>
      <c r="I265" s="179"/>
      <c r="L265" s="175"/>
      <c r="M265" s="180"/>
      <c r="N265" s="181"/>
      <c r="O265" s="181"/>
      <c r="P265" s="181"/>
      <c r="Q265" s="181"/>
      <c r="R265" s="181"/>
      <c r="S265" s="181"/>
      <c r="T265" s="182"/>
      <c r="AT265" s="176" t="s">
        <v>143</v>
      </c>
      <c r="AU265" s="176" t="s">
        <v>83</v>
      </c>
      <c r="AV265" s="13" t="s">
        <v>139</v>
      </c>
      <c r="AW265" s="13" t="s">
        <v>30</v>
      </c>
      <c r="AX265" s="13" t="s">
        <v>81</v>
      </c>
      <c r="AY265" s="176" t="s">
        <v>132</v>
      </c>
    </row>
    <row r="266" spans="2:65" s="1" customFormat="1" ht="16.5" customHeight="1">
      <c r="B266" s="150"/>
      <c r="C266" s="184" t="s">
        <v>383</v>
      </c>
      <c r="D266" s="184" t="s">
        <v>200</v>
      </c>
      <c r="E266" s="185" t="s">
        <v>620</v>
      </c>
      <c r="F266" s="186" t="s">
        <v>621</v>
      </c>
      <c r="G266" s="187" t="s">
        <v>335</v>
      </c>
      <c r="H266" s="188">
        <v>4</v>
      </c>
      <c r="I266" s="189"/>
      <c r="J266" s="190">
        <f>ROUND(I266*H266,2)</f>
        <v>0</v>
      </c>
      <c r="K266" s="186" t="s">
        <v>424</v>
      </c>
      <c r="L266" s="191"/>
      <c r="M266" s="192" t="s">
        <v>1</v>
      </c>
      <c r="N266" s="193" t="s">
        <v>38</v>
      </c>
      <c r="O266" s="55"/>
      <c r="P266" s="160">
        <f>O266*H266</f>
        <v>0</v>
      </c>
      <c r="Q266" s="160">
        <v>1.87</v>
      </c>
      <c r="R266" s="160">
        <f>Q266*H266</f>
        <v>7.48</v>
      </c>
      <c r="S266" s="160">
        <v>0</v>
      </c>
      <c r="T266" s="161">
        <f>S266*H266</f>
        <v>0</v>
      </c>
      <c r="AR266" s="162" t="s">
        <v>183</v>
      </c>
      <c r="AT266" s="162" t="s">
        <v>200</v>
      </c>
      <c r="AU266" s="162" t="s">
        <v>83</v>
      </c>
      <c r="AY266" s="17" t="s">
        <v>132</v>
      </c>
      <c r="BE266" s="163">
        <f>IF(N266="základní",J266,0)</f>
        <v>0</v>
      </c>
      <c r="BF266" s="163">
        <f>IF(N266="snížená",J266,0)</f>
        <v>0</v>
      </c>
      <c r="BG266" s="163">
        <f>IF(N266="zákl. přenesená",J266,0)</f>
        <v>0</v>
      </c>
      <c r="BH266" s="163">
        <f>IF(N266="sníž. přenesená",J266,0)</f>
        <v>0</v>
      </c>
      <c r="BI266" s="163">
        <f>IF(N266="nulová",J266,0)</f>
        <v>0</v>
      </c>
      <c r="BJ266" s="17" t="s">
        <v>81</v>
      </c>
      <c r="BK266" s="163">
        <f>ROUND(I266*H266,2)</f>
        <v>0</v>
      </c>
      <c r="BL266" s="17" t="s">
        <v>139</v>
      </c>
      <c r="BM266" s="162" t="s">
        <v>622</v>
      </c>
    </row>
    <row r="267" spans="2:65" s="12" customFormat="1" ht="11.25">
      <c r="B267" s="167"/>
      <c r="D267" s="164" t="s">
        <v>143</v>
      </c>
      <c r="E267" s="168" t="s">
        <v>1</v>
      </c>
      <c r="F267" s="169" t="s">
        <v>551</v>
      </c>
      <c r="H267" s="170">
        <v>4</v>
      </c>
      <c r="I267" s="171"/>
      <c r="L267" s="167"/>
      <c r="M267" s="172"/>
      <c r="N267" s="173"/>
      <c r="O267" s="173"/>
      <c r="P267" s="173"/>
      <c r="Q267" s="173"/>
      <c r="R267" s="173"/>
      <c r="S267" s="173"/>
      <c r="T267" s="174"/>
      <c r="AT267" s="168" t="s">
        <v>143</v>
      </c>
      <c r="AU267" s="168" t="s">
        <v>83</v>
      </c>
      <c r="AV267" s="12" t="s">
        <v>83</v>
      </c>
      <c r="AW267" s="12" t="s">
        <v>30</v>
      </c>
      <c r="AX267" s="12" t="s">
        <v>81</v>
      </c>
      <c r="AY267" s="168" t="s">
        <v>132</v>
      </c>
    </row>
    <row r="268" spans="2:65" s="1" customFormat="1" ht="24" customHeight="1">
      <c r="B268" s="150"/>
      <c r="C268" s="151" t="s">
        <v>389</v>
      </c>
      <c r="D268" s="151" t="s">
        <v>134</v>
      </c>
      <c r="E268" s="152" t="s">
        <v>623</v>
      </c>
      <c r="F268" s="153" t="s">
        <v>624</v>
      </c>
      <c r="G268" s="154" t="s">
        <v>335</v>
      </c>
      <c r="H268" s="155">
        <v>1</v>
      </c>
      <c r="I268" s="156"/>
      <c r="J268" s="157">
        <f>ROUND(I268*H268,2)</f>
        <v>0</v>
      </c>
      <c r="K268" s="153" t="s">
        <v>424</v>
      </c>
      <c r="L268" s="32"/>
      <c r="M268" s="158" t="s">
        <v>1</v>
      </c>
      <c r="N268" s="159" t="s">
        <v>38</v>
      </c>
      <c r="O268" s="55"/>
      <c r="P268" s="160">
        <f>O268*H268</f>
        <v>0</v>
      </c>
      <c r="Q268" s="160">
        <v>2.6148799999999999</v>
      </c>
      <c r="R268" s="160">
        <f>Q268*H268</f>
        <v>2.6148799999999999</v>
      </c>
      <c r="S268" s="160">
        <v>0</v>
      </c>
      <c r="T268" s="161">
        <f>S268*H268</f>
        <v>0</v>
      </c>
      <c r="AR268" s="162" t="s">
        <v>139</v>
      </c>
      <c r="AT268" s="162" t="s">
        <v>134</v>
      </c>
      <c r="AU268" s="162" t="s">
        <v>83</v>
      </c>
      <c r="AY268" s="17" t="s">
        <v>132</v>
      </c>
      <c r="BE268" s="163">
        <f>IF(N268="základní",J268,0)</f>
        <v>0</v>
      </c>
      <c r="BF268" s="163">
        <f>IF(N268="snížená",J268,0)</f>
        <v>0</v>
      </c>
      <c r="BG268" s="163">
        <f>IF(N268="zákl. přenesená",J268,0)</f>
        <v>0</v>
      </c>
      <c r="BH268" s="163">
        <f>IF(N268="sníž. přenesená",J268,0)</f>
        <v>0</v>
      </c>
      <c r="BI268" s="163">
        <f>IF(N268="nulová",J268,0)</f>
        <v>0</v>
      </c>
      <c r="BJ268" s="17" t="s">
        <v>81</v>
      </c>
      <c r="BK268" s="163">
        <f>ROUND(I268*H268,2)</f>
        <v>0</v>
      </c>
      <c r="BL268" s="17" t="s">
        <v>139</v>
      </c>
      <c r="BM268" s="162" t="s">
        <v>625</v>
      </c>
    </row>
    <row r="269" spans="2:65" s="12" customFormat="1" ht="11.25">
      <c r="B269" s="167"/>
      <c r="D269" s="164" t="s">
        <v>143</v>
      </c>
      <c r="E269" s="168" t="s">
        <v>1</v>
      </c>
      <c r="F269" s="169" t="s">
        <v>626</v>
      </c>
      <c r="H269" s="170">
        <v>1</v>
      </c>
      <c r="I269" s="171"/>
      <c r="L269" s="167"/>
      <c r="M269" s="172"/>
      <c r="N269" s="173"/>
      <c r="O269" s="173"/>
      <c r="P269" s="173"/>
      <c r="Q269" s="173"/>
      <c r="R269" s="173"/>
      <c r="S269" s="173"/>
      <c r="T269" s="174"/>
      <c r="AT269" s="168" t="s">
        <v>143</v>
      </c>
      <c r="AU269" s="168" t="s">
        <v>83</v>
      </c>
      <c r="AV269" s="12" t="s">
        <v>83</v>
      </c>
      <c r="AW269" s="12" t="s">
        <v>30</v>
      </c>
      <c r="AX269" s="12" t="s">
        <v>81</v>
      </c>
      <c r="AY269" s="168" t="s">
        <v>132</v>
      </c>
    </row>
    <row r="270" spans="2:65" s="1" customFormat="1" ht="24" customHeight="1">
      <c r="B270" s="150"/>
      <c r="C270" s="184" t="s">
        <v>394</v>
      </c>
      <c r="D270" s="184" t="s">
        <v>200</v>
      </c>
      <c r="E270" s="185" t="s">
        <v>627</v>
      </c>
      <c r="F270" s="186" t="s">
        <v>628</v>
      </c>
      <c r="G270" s="187" t="s">
        <v>335</v>
      </c>
      <c r="H270" s="188">
        <v>1</v>
      </c>
      <c r="I270" s="189"/>
      <c r="J270" s="190">
        <f>ROUND(I270*H270,2)</f>
        <v>0</v>
      </c>
      <c r="K270" s="186" t="s">
        <v>424</v>
      </c>
      <c r="L270" s="191"/>
      <c r="M270" s="192" t="s">
        <v>1</v>
      </c>
      <c r="N270" s="193" t="s">
        <v>38</v>
      </c>
      <c r="O270" s="55"/>
      <c r="P270" s="160">
        <f>O270*H270</f>
        <v>0</v>
      </c>
      <c r="Q270" s="160">
        <v>5.3600000000000002E-2</v>
      </c>
      <c r="R270" s="160">
        <f>Q270*H270</f>
        <v>5.3600000000000002E-2</v>
      </c>
      <c r="S270" s="160">
        <v>0</v>
      </c>
      <c r="T270" s="161">
        <f>S270*H270</f>
        <v>0</v>
      </c>
      <c r="AR270" s="162" t="s">
        <v>183</v>
      </c>
      <c r="AT270" s="162" t="s">
        <v>200</v>
      </c>
      <c r="AU270" s="162" t="s">
        <v>83</v>
      </c>
      <c r="AY270" s="17" t="s">
        <v>132</v>
      </c>
      <c r="BE270" s="163">
        <f>IF(N270="základní",J270,0)</f>
        <v>0</v>
      </c>
      <c r="BF270" s="163">
        <f>IF(N270="snížená",J270,0)</f>
        <v>0</v>
      </c>
      <c r="BG270" s="163">
        <f>IF(N270="zákl. přenesená",J270,0)</f>
        <v>0</v>
      </c>
      <c r="BH270" s="163">
        <f>IF(N270="sníž. přenesená",J270,0)</f>
        <v>0</v>
      </c>
      <c r="BI270" s="163">
        <f>IF(N270="nulová",J270,0)</f>
        <v>0</v>
      </c>
      <c r="BJ270" s="17" t="s">
        <v>81</v>
      </c>
      <c r="BK270" s="163">
        <f>ROUND(I270*H270,2)</f>
        <v>0</v>
      </c>
      <c r="BL270" s="17" t="s">
        <v>139</v>
      </c>
      <c r="BM270" s="162" t="s">
        <v>629</v>
      </c>
    </row>
    <row r="271" spans="2:65" s="12" customFormat="1" ht="11.25">
      <c r="B271" s="167"/>
      <c r="D271" s="164" t="s">
        <v>143</v>
      </c>
      <c r="E271" s="168" t="s">
        <v>1</v>
      </c>
      <c r="F271" s="169" t="s">
        <v>547</v>
      </c>
      <c r="H271" s="170">
        <v>1</v>
      </c>
      <c r="I271" s="171"/>
      <c r="L271" s="167"/>
      <c r="M271" s="172"/>
      <c r="N271" s="173"/>
      <c r="O271" s="173"/>
      <c r="P271" s="173"/>
      <c r="Q271" s="173"/>
      <c r="R271" s="173"/>
      <c r="S271" s="173"/>
      <c r="T271" s="174"/>
      <c r="AT271" s="168" t="s">
        <v>143</v>
      </c>
      <c r="AU271" s="168" t="s">
        <v>83</v>
      </c>
      <c r="AV271" s="12" t="s">
        <v>83</v>
      </c>
      <c r="AW271" s="12" t="s">
        <v>30</v>
      </c>
      <c r="AX271" s="12" t="s">
        <v>81</v>
      </c>
      <c r="AY271" s="168" t="s">
        <v>132</v>
      </c>
    </row>
    <row r="272" spans="2:65" s="1" customFormat="1" ht="16.5" customHeight="1">
      <c r="B272" s="150"/>
      <c r="C272" s="184" t="s">
        <v>399</v>
      </c>
      <c r="D272" s="184" t="s">
        <v>200</v>
      </c>
      <c r="E272" s="185" t="s">
        <v>630</v>
      </c>
      <c r="F272" s="186" t="s">
        <v>631</v>
      </c>
      <c r="G272" s="187" t="s">
        <v>335</v>
      </c>
      <c r="H272" s="188">
        <v>1</v>
      </c>
      <c r="I272" s="189"/>
      <c r="J272" s="190">
        <f>ROUND(I272*H272,2)</f>
        <v>0</v>
      </c>
      <c r="K272" s="186" t="s">
        <v>1</v>
      </c>
      <c r="L272" s="191"/>
      <c r="M272" s="192" t="s">
        <v>1</v>
      </c>
      <c r="N272" s="193" t="s">
        <v>38</v>
      </c>
      <c r="O272" s="55"/>
      <c r="P272" s="160">
        <f>O272*H272</f>
        <v>0</v>
      </c>
      <c r="Q272" s="160">
        <v>2.2549999999999999</v>
      </c>
      <c r="R272" s="160">
        <f>Q272*H272</f>
        <v>2.2549999999999999</v>
      </c>
      <c r="S272" s="160">
        <v>0</v>
      </c>
      <c r="T272" s="161">
        <f>S272*H272</f>
        <v>0</v>
      </c>
      <c r="AR272" s="162" t="s">
        <v>183</v>
      </c>
      <c r="AT272" s="162" t="s">
        <v>200</v>
      </c>
      <c r="AU272" s="162" t="s">
        <v>83</v>
      </c>
      <c r="AY272" s="17" t="s">
        <v>132</v>
      </c>
      <c r="BE272" s="163">
        <f>IF(N272="základní",J272,0)</f>
        <v>0</v>
      </c>
      <c r="BF272" s="163">
        <f>IF(N272="snížená",J272,0)</f>
        <v>0</v>
      </c>
      <c r="BG272" s="163">
        <f>IF(N272="zákl. přenesená",J272,0)</f>
        <v>0</v>
      </c>
      <c r="BH272" s="163">
        <f>IF(N272="sníž. přenesená",J272,0)</f>
        <v>0</v>
      </c>
      <c r="BI272" s="163">
        <f>IF(N272="nulová",J272,0)</f>
        <v>0</v>
      </c>
      <c r="BJ272" s="17" t="s">
        <v>81</v>
      </c>
      <c r="BK272" s="163">
        <f>ROUND(I272*H272,2)</f>
        <v>0</v>
      </c>
      <c r="BL272" s="17" t="s">
        <v>139</v>
      </c>
      <c r="BM272" s="162" t="s">
        <v>632</v>
      </c>
    </row>
    <row r="273" spans="2:65" s="12" customFormat="1" ht="11.25">
      <c r="B273" s="167"/>
      <c r="D273" s="164" t="s">
        <v>143</v>
      </c>
      <c r="E273" s="168" t="s">
        <v>1</v>
      </c>
      <c r="F273" s="169" t="s">
        <v>626</v>
      </c>
      <c r="H273" s="170">
        <v>1</v>
      </c>
      <c r="I273" s="171"/>
      <c r="L273" s="167"/>
      <c r="M273" s="172"/>
      <c r="N273" s="173"/>
      <c r="O273" s="173"/>
      <c r="P273" s="173"/>
      <c r="Q273" s="173"/>
      <c r="R273" s="173"/>
      <c r="S273" s="173"/>
      <c r="T273" s="174"/>
      <c r="AT273" s="168" t="s">
        <v>143</v>
      </c>
      <c r="AU273" s="168" t="s">
        <v>83</v>
      </c>
      <c r="AV273" s="12" t="s">
        <v>83</v>
      </c>
      <c r="AW273" s="12" t="s">
        <v>30</v>
      </c>
      <c r="AX273" s="12" t="s">
        <v>81</v>
      </c>
      <c r="AY273" s="168" t="s">
        <v>132</v>
      </c>
    </row>
    <row r="274" spans="2:65" s="1" customFormat="1" ht="24" customHeight="1">
      <c r="B274" s="150"/>
      <c r="C274" s="151" t="s">
        <v>404</v>
      </c>
      <c r="D274" s="151" t="s">
        <v>134</v>
      </c>
      <c r="E274" s="152" t="s">
        <v>633</v>
      </c>
      <c r="F274" s="153" t="s">
        <v>634</v>
      </c>
      <c r="G274" s="154" t="s">
        <v>335</v>
      </c>
      <c r="H274" s="155">
        <v>4</v>
      </c>
      <c r="I274" s="156"/>
      <c r="J274" s="157">
        <f>ROUND(I274*H274,2)</f>
        <v>0</v>
      </c>
      <c r="K274" s="153" t="s">
        <v>424</v>
      </c>
      <c r="L274" s="32"/>
      <c r="M274" s="158" t="s">
        <v>1</v>
      </c>
      <c r="N274" s="159" t="s">
        <v>38</v>
      </c>
      <c r="O274" s="55"/>
      <c r="P274" s="160">
        <f>O274*H274</f>
        <v>0</v>
      </c>
      <c r="Q274" s="160">
        <v>0.21734000000000001</v>
      </c>
      <c r="R274" s="160">
        <f>Q274*H274</f>
        <v>0.86936000000000002</v>
      </c>
      <c r="S274" s="160">
        <v>0</v>
      </c>
      <c r="T274" s="161">
        <f>S274*H274</f>
        <v>0</v>
      </c>
      <c r="AR274" s="162" t="s">
        <v>139</v>
      </c>
      <c r="AT274" s="162" t="s">
        <v>134</v>
      </c>
      <c r="AU274" s="162" t="s">
        <v>83</v>
      </c>
      <c r="AY274" s="17" t="s">
        <v>132</v>
      </c>
      <c r="BE274" s="163">
        <f>IF(N274="základní",J274,0)</f>
        <v>0</v>
      </c>
      <c r="BF274" s="163">
        <f>IF(N274="snížená",J274,0)</f>
        <v>0</v>
      </c>
      <c r="BG274" s="163">
        <f>IF(N274="zákl. přenesená",J274,0)</f>
        <v>0</v>
      </c>
      <c r="BH274" s="163">
        <f>IF(N274="sníž. přenesená",J274,0)</f>
        <v>0</v>
      </c>
      <c r="BI274" s="163">
        <f>IF(N274="nulová",J274,0)</f>
        <v>0</v>
      </c>
      <c r="BJ274" s="17" t="s">
        <v>81</v>
      </c>
      <c r="BK274" s="163">
        <f>ROUND(I274*H274,2)</f>
        <v>0</v>
      </c>
      <c r="BL274" s="17" t="s">
        <v>139</v>
      </c>
      <c r="BM274" s="162" t="s">
        <v>635</v>
      </c>
    </row>
    <row r="275" spans="2:65" s="12" customFormat="1" ht="11.25">
      <c r="B275" s="167"/>
      <c r="D275" s="164" t="s">
        <v>143</v>
      </c>
      <c r="E275" s="168" t="s">
        <v>1</v>
      </c>
      <c r="F275" s="169" t="s">
        <v>613</v>
      </c>
      <c r="H275" s="170">
        <v>4</v>
      </c>
      <c r="I275" s="171"/>
      <c r="L275" s="167"/>
      <c r="M275" s="172"/>
      <c r="N275" s="173"/>
      <c r="O275" s="173"/>
      <c r="P275" s="173"/>
      <c r="Q275" s="173"/>
      <c r="R275" s="173"/>
      <c r="S275" s="173"/>
      <c r="T275" s="174"/>
      <c r="AT275" s="168" t="s">
        <v>143</v>
      </c>
      <c r="AU275" s="168" t="s">
        <v>83</v>
      </c>
      <c r="AV275" s="12" t="s">
        <v>83</v>
      </c>
      <c r="AW275" s="12" t="s">
        <v>30</v>
      </c>
      <c r="AX275" s="12" t="s">
        <v>81</v>
      </c>
      <c r="AY275" s="168" t="s">
        <v>132</v>
      </c>
    </row>
    <row r="276" spans="2:65" s="1" customFormat="1" ht="24" customHeight="1">
      <c r="B276" s="150"/>
      <c r="C276" s="184" t="s">
        <v>410</v>
      </c>
      <c r="D276" s="184" t="s">
        <v>200</v>
      </c>
      <c r="E276" s="185" t="s">
        <v>636</v>
      </c>
      <c r="F276" s="186" t="s">
        <v>637</v>
      </c>
      <c r="G276" s="187" t="s">
        <v>335</v>
      </c>
      <c r="H276" s="188">
        <v>4</v>
      </c>
      <c r="I276" s="189"/>
      <c r="J276" s="190">
        <f>ROUND(I276*H276,2)</f>
        <v>0</v>
      </c>
      <c r="K276" s="186" t="s">
        <v>424</v>
      </c>
      <c r="L276" s="191"/>
      <c r="M276" s="192" t="s">
        <v>1</v>
      </c>
      <c r="N276" s="193" t="s">
        <v>38</v>
      </c>
      <c r="O276" s="55"/>
      <c r="P276" s="160">
        <f>O276*H276</f>
        <v>0</v>
      </c>
      <c r="Q276" s="160">
        <v>0.16500000000000001</v>
      </c>
      <c r="R276" s="160">
        <f>Q276*H276</f>
        <v>0.66</v>
      </c>
      <c r="S276" s="160">
        <v>0</v>
      </c>
      <c r="T276" s="161">
        <f>S276*H276</f>
        <v>0</v>
      </c>
      <c r="AR276" s="162" t="s">
        <v>183</v>
      </c>
      <c r="AT276" s="162" t="s">
        <v>200</v>
      </c>
      <c r="AU276" s="162" t="s">
        <v>83</v>
      </c>
      <c r="AY276" s="17" t="s">
        <v>132</v>
      </c>
      <c r="BE276" s="163">
        <f>IF(N276="základní",J276,0)</f>
        <v>0</v>
      </c>
      <c r="BF276" s="163">
        <f>IF(N276="snížená",J276,0)</f>
        <v>0</v>
      </c>
      <c r="BG276" s="163">
        <f>IF(N276="zákl. přenesená",J276,0)</f>
        <v>0</v>
      </c>
      <c r="BH276" s="163">
        <f>IF(N276="sníž. přenesená",J276,0)</f>
        <v>0</v>
      </c>
      <c r="BI276" s="163">
        <f>IF(N276="nulová",J276,0)</f>
        <v>0</v>
      </c>
      <c r="BJ276" s="17" t="s">
        <v>81</v>
      </c>
      <c r="BK276" s="163">
        <f>ROUND(I276*H276,2)</f>
        <v>0</v>
      </c>
      <c r="BL276" s="17" t="s">
        <v>139</v>
      </c>
      <c r="BM276" s="162" t="s">
        <v>638</v>
      </c>
    </row>
    <row r="277" spans="2:65" s="12" customFormat="1" ht="11.25">
      <c r="B277" s="167"/>
      <c r="D277" s="164" t="s">
        <v>143</v>
      </c>
      <c r="E277" s="168" t="s">
        <v>1</v>
      </c>
      <c r="F277" s="169" t="s">
        <v>551</v>
      </c>
      <c r="H277" s="170">
        <v>4</v>
      </c>
      <c r="I277" s="171"/>
      <c r="L277" s="167"/>
      <c r="M277" s="172"/>
      <c r="N277" s="173"/>
      <c r="O277" s="173"/>
      <c r="P277" s="173"/>
      <c r="Q277" s="173"/>
      <c r="R277" s="173"/>
      <c r="S277" s="173"/>
      <c r="T277" s="174"/>
      <c r="AT277" s="168" t="s">
        <v>143</v>
      </c>
      <c r="AU277" s="168" t="s">
        <v>83</v>
      </c>
      <c r="AV277" s="12" t="s">
        <v>83</v>
      </c>
      <c r="AW277" s="12" t="s">
        <v>30</v>
      </c>
      <c r="AX277" s="12" t="s">
        <v>81</v>
      </c>
      <c r="AY277" s="168" t="s">
        <v>132</v>
      </c>
    </row>
    <row r="278" spans="2:65" s="1" customFormat="1" ht="16.5" customHeight="1">
      <c r="B278" s="150"/>
      <c r="C278" s="151" t="s">
        <v>639</v>
      </c>
      <c r="D278" s="151" t="s">
        <v>134</v>
      </c>
      <c r="E278" s="152" t="s">
        <v>640</v>
      </c>
      <c r="F278" s="153" t="s">
        <v>641</v>
      </c>
      <c r="G278" s="154" t="s">
        <v>262</v>
      </c>
      <c r="H278" s="155">
        <v>160.55000000000001</v>
      </c>
      <c r="I278" s="156"/>
      <c r="J278" s="157">
        <f>ROUND(I278*H278,2)</f>
        <v>0</v>
      </c>
      <c r="K278" s="153" t="s">
        <v>424</v>
      </c>
      <c r="L278" s="32"/>
      <c r="M278" s="158" t="s">
        <v>1</v>
      </c>
      <c r="N278" s="159" t="s">
        <v>38</v>
      </c>
      <c r="O278" s="55"/>
      <c r="P278" s="160">
        <f>O278*H278</f>
        <v>0</v>
      </c>
      <c r="Q278" s="160">
        <v>1.2999999999999999E-4</v>
      </c>
      <c r="R278" s="160">
        <f>Q278*H278</f>
        <v>2.0871500000000001E-2</v>
      </c>
      <c r="S278" s="160">
        <v>0</v>
      </c>
      <c r="T278" s="161">
        <f>S278*H278</f>
        <v>0</v>
      </c>
      <c r="AR278" s="162" t="s">
        <v>139</v>
      </c>
      <c r="AT278" s="162" t="s">
        <v>134</v>
      </c>
      <c r="AU278" s="162" t="s">
        <v>83</v>
      </c>
      <c r="AY278" s="17" t="s">
        <v>132</v>
      </c>
      <c r="BE278" s="163">
        <f>IF(N278="základní",J278,0)</f>
        <v>0</v>
      </c>
      <c r="BF278" s="163">
        <f>IF(N278="snížená",J278,0)</f>
        <v>0</v>
      </c>
      <c r="BG278" s="163">
        <f>IF(N278="zákl. přenesená",J278,0)</f>
        <v>0</v>
      </c>
      <c r="BH278" s="163">
        <f>IF(N278="sníž. přenesená",J278,0)</f>
        <v>0</v>
      </c>
      <c r="BI278" s="163">
        <f>IF(N278="nulová",J278,0)</f>
        <v>0</v>
      </c>
      <c r="BJ278" s="17" t="s">
        <v>81</v>
      </c>
      <c r="BK278" s="163">
        <f>ROUND(I278*H278,2)</f>
        <v>0</v>
      </c>
      <c r="BL278" s="17" t="s">
        <v>139</v>
      </c>
      <c r="BM278" s="162" t="s">
        <v>642</v>
      </c>
    </row>
    <row r="279" spans="2:65" s="12" customFormat="1" ht="11.25">
      <c r="B279" s="167"/>
      <c r="D279" s="164" t="s">
        <v>143</v>
      </c>
      <c r="E279" s="168" t="s">
        <v>1</v>
      </c>
      <c r="F279" s="169" t="s">
        <v>572</v>
      </c>
      <c r="H279" s="170">
        <v>160.55000000000001</v>
      </c>
      <c r="I279" s="171"/>
      <c r="L279" s="167"/>
      <c r="M279" s="172"/>
      <c r="N279" s="173"/>
      <c r="O279" s="173"/>
      <c r="P279" s="173"/>
      <c r="Q279" s="173"/>
      <c r="R279" s="173"/>
      <c r="S279" s="173"/>
      <c r="T279" s="174"/>
      <c r="AT279" s="168" t="s">
        <v>143</v>
      </c>
      <c r="AU279" s="168" t="s">
        <v>83</v>
      </c>
      <c r="AV279" s="12" t="s">
        <v>83</v>
      </c>
      <c r="AW279" s="12" t="s">
        <v>30</v>
      </c>
      <c r="AX279" s="12" t="s">
        <v>73</v>
      </c>
      <c r="AY279" s="168" t="s">
        <v>132</v>
      </c>
    </row>
    <row r="280" spans="2:65" s="13" customFormat="1" ht="11.25">
      <c r="B280" s="175"/>
      <c r="D280" s="164" t="s">
        <v>143</v>
      </c>
      <c r="E280" s="176" t="s">
        <v>1</v>
      </c>
      <c r="F280" s="177" t="s">
        <v>155</v>
      </c>
      <c r="H280" s="178">
        <v>160.55000000000001</v>
      </c>
      <c r="I280" s="179"/>
      <c r="L280" s="175"/>
      <c r="M280" s="180"/>
      <c r="N280" s="181"/>
      <c r="O280" s="181"/>
      <c r="P280" s="181"/>
      <c r="Q280" s="181"/>
      <c r="R280" s="181"/>
      <c r="S280" s="181"/>
      <c r="T280" s="182"/>
      <c r="AT280" s="176" t="s">
        <v>143</v>
      </c>
      <c r="AU280" s="176" t="s">
        <v>83</v>
      </c>
      <c r="AV280" s="13" t="s">
        <v>139</v>
      </c>
      <c r="AW280" s="13" t="s">
        <v>30</v>
      </c>
      <c r="AX280" s="13" t="s">
        <v>81</v>
      </c>
      <c r="AY280" s="176" t="s">
        <v>132</v>
      </c>
    </row>
    <row r="281" spans="2:65" s="11" customFormat="1" ht="22.9" customHeight="1">
      <c r="B281" s="137"/>
      <c r="D281" s="138" t="s">
        <v>72</v>
      </c>
      <c r="E281" s="148" t="s">
        <v>188</v>
      </c>
      <c r="F281" s="148" t="s">
        <v>331</v>
      </c>
      <c r="I281" s="140"/>
      <c r="J281" s="149">
        <f>BK281</f>
        <v>0</v>
      </c>
      <c r="L281" s="137"/>
      <c r="M281" s="142"/>
      <c r="N281" s="143"/>
      <c r="O281" s="143"/>
      <c r="P281" s="144">
        <f>SUM(P282:P283)</f>
        <v>0</v>
      </c>
      <c r="Q281" s="143"/>
      <c r="R281" s="144">
        <f>SUM(R282:R283)</f>
        <v>0</v>
      </c>
      <c r="S281" s="143"/>
      <c r="T281" s="145">
        <f>SUM(T282:T283)</f>
        <v>0</v>
      </c>
      <c r="AR281" s="138" t="s">
        <v>81</v>
      </c>
      <c r="AT281" s="146" t="s">
        <v>72</v>
      </c>
      <c r="AU281" s="146" t="s">
        <v>81</v>
      </c>
      <c r="AY281" s="138" t="s">
        <v>132</v>
      </c>
      <c r="BK281" s="147">
        <f>SUM(BK282:BK283)</f>
        <v>0</v>
      </c>
    </row>
    <row r="282" spans="2:65" s="1" customFormat="1" ht="24" customHeight="1">
      <c r="B282" s="150"/>
      <c r="C282" s="151" t="s">
        <v>643</v>
      </c>
      <c r="D282" s="151" t="s">
        <v>134</v>
      </c>
      <c r="E282" s="152" t="s">
        <v>644</v>
      </c>
      <c r="F282" s="153" t="s">
        <v>645</v>
      </c>
      <c r="G282" s="154" t="s">
        <v>262</v>
      </c>
      <c r="H282" s="155">
        <v>13.1</v>
      </c>
      <c r="I282" s="156"/>
      <c r="J282" s="157">
        <f>ROUND(I282*H282,2)</f>
        <v>0</v>
      </c>
      <c r="K282" s="153" t="s">
        <v>424</v>
      </c>
      <c r="L282" s="32"/>
      <c r="M282" s="158" t="s">
        <v>1</v>
      </c>
      <c r="N282" s="159" t="s">
        <v>38</v>
      </c>
      <c r="O282" s="55"/>
      <c r="P282" s="160">
        <f>O282*H282</f>
        <v>0</v>
      </c>
      <c r="Q282" s="160">
        <v>0</v>
      </c>
      <c r="R282" s="160">
        <f>Q282*H282</f>
        <v>0</v>
      </c>
      <c r="S282" s="160">
        <v>0</v>
      </c>
      <c r="T282" s="161">
        <f>S282*H282</f>
        <v>0</v>
      </c>
      <c r="AR282" s="162" t="s">
        <v>139</v>
      </c>
      <c r="AT282" s="162" t="s">
        <v>134</v>
      </c>
      <c r="AU282" s="162" t="s">
        <v>83</v>
      </c>
      <c r="AY282" s="17" t="s">
        <v>132</v>
      </c>
      <c r="BE282" s="163">
        <f>IF(N282="základní",J282,0)</f>
        <v>0</v>
      </c>
      <c r="BF282" s="163">
        <f>IF(N282="snížená",J282,0)</f>
        <v>0</v>
      </c>
      <c r="BG282" s="163">
        <f>IF(N282="zákl. přenesená",J282,0)</f>
        <v>0</v>
      </c>
      <c r="BH282" s="163">
        <f>IF(N282="sníž. přenesená",J282,0)</f>
        <v>0</v>
      </c>
      <c r="BI282" s="163">
        <f>IF(N282="nulová",J282,0)</f>
        <v>0</v>
      </c>
      <c r="BJ282" s="17" t="s">
        <v>81</v>
      </c>
      <c r="BK282" s="163">
        <f>ROUND(I282*H282,2)</f>
        <v>0</v>
      </c>
      <c r="BL282" s="17" t="s">
        <v>139</v>
      </c>
      <c r="BM282" s="162" t="s">
        <v>646</v>
      </c>
    </row>
    <row r="283" spans="2:65" s="12" customFormat="1" ht="11.25">
      <c r="B283" s="167"/>
      <c r="D283" s="164" t="s">
        <v>143</v>
      </c>
      <c r="E283" s="168" t="s">
        <v>1</v>
      </c>
      <c r="F283" s="169" t="s">
        <v>647</v>
      </c>
      <c r="H283" s="170">
        <v>13.1</v>
      </c>
      <c r="I283" s="171"/>
      <c r="L283" s="167"/>
      <c r="M283" s="172"/>
      <c r="N283" s="173"/>
      <c r="O283" s="173"/>
      <c r="P283" s="173"/>
      <c r="Q283" s="173"/>
      <c r="R283" s="173"/>
      <c r="S283" s="173"/>
      <c r="T283" s="174"/>
      <c r="AT283" s="168" t="s">
        <v>143</v>
      </c>
      <c r="AU283" s="168" t="s">
        <v>83</v>
      </c>
      <c r="AV283" s="12" t="s">
        <v>83</v>
      </c>
      <c r="AW283" s="12" t="s">
        <v>30</v>
      </c>
      <c r="AX283" s="12" t="s">
        <v>81</v>
      </c>
      <c r="AY283" s="168" t="s">
        <v>132</v>
      </c>
    </row>
    <row r="284" spans="2:65" s="11" customFormat="1" ht="22.9" customHeight="1">
      <c r="B284" s="137"/>
      <c r="D284" s="138" t="s">
        <v>72</v>
      </c>
      <c r="E284" s="148" t="s">
        <v>648</v>
      </c>
      <c r="F284" s="148" t="s">
        <v>649</v>
      </c>
      <c r="I284" s="140"/>
      <c r="J284" s="149">
        <f>BK284</f>
        <v>0</v>
      </c>
      <c r="L284" s="137"/>
      <c r="M284" s="142"/>
      <c r="N284" s="143"/>
      <c r="O284" s="143"/>
      <c r="P284" s="144">
        <f>SUM(P285:P296)</f>
        <v>0</v>
      </c>
      <c r="Q284" s="143"/>
      <c r="R284" s="144">
        <f>SUM(R285:R296)</f>
        <v>0</v>
      </c>
      <c r="S284" s="143"/>
      <c r="T284" s="145">
        <f>SUM(T285:T296)</f>
        <v>0</v>
      </c>
      <c r="AR284" s="138" t="s">
        <v>81</v>
      </c>
      <c r="AT284" s="146" t="s">
        <v>72</v>
      </c>
      <c r="AU284" s="146" t="s">
        <v>81</v>
      </c>
      <c r="AY284" s="138" t="s">
        <v>132</v>
      </c>
      <c r="BK284" s="147">
        <f>SUM(BK285:BK296)</f>
        <v>0</v>
      </c>
    </row>
    <row r="285" spans="2:65" s="1" customFormat="1" ht="36" customHeight="1">
      <c r="B285" s="150"/>
      <c r="C285" s="151" t="s">
        <v>650</v>
      </c>
      <c r="D285" s="151" t="s">
        <v>134</v>
      </c>
      <c r="E285" s="152" t="s">
        <v>651</v>
      </c>
      <c r="F285" s="153" t="s">
        <v>652</v>
      </c>
      <c r="G285" s="154" t="s">
        <v>203</v>
      </c>
      <c r="H285" s="155">
        <v>3.7130000000000001</v>
      </c>
      <c r="I285" s="156"/>
      <c r="J285" s="157">
        <f>ROUND(I285*H285,2)</f>
        <v>0</v>
      </c>
      <c r="K285" s="153" t="s">
        <v>424</v>
      </c>
      <c r="L285" s="32"/>
      <c r="M285" s="158" t="s">
        <v>1</v>
      </c>
      <c r="N285" s="159" t="s">
        <v>38</v>
      </c>
      <c r="O285" s="55"/>
      <c r="P285" s="160">
        <f>O285*H285</f>
        <v>0</v>
      </c>
      <c r="Q285" s="160">
        <v>0</v>
      </c>
      <c r="R285" s="160">
        <f>Q285*H285</f>
        <v>0</v>
      </c>
      <c r="S285" s="160">
        <v>0</v>
      </c>
      <c r="T285" s="161">
        <f>S285*H285</f>
        <v>0</v>
      </c>
      <c r="AR285" s="162" t="s">
        <v>139</v>
      </c>
      <c r="AT285" s="162" t="s">
        <v>134</v>
      </c>
      <c r="AU285" s="162" t="s">
        <v>83</v>
      </c>
      <c r="AY285" s="17" t="s">
        <v>132</v>
      </c>
      <c r="BE285" s="163">
        <f>IF(N285="základní",J285,0)</f>
        <v>0</v>
      </c>
      <c r="BF285" s="163">
        <f>IF(N285="snížená",J285,0)</f>
        <v>0</v>
      </c>
      <c r="BG285" s="163">
        <f>IF(N285="zákl. přenesená",J285,0)</f>
        <v>0</v>
      </c>
      <c r="BH285" s="163">
        <f>IF(N285="sníž. přenesená",J285,0)</f>
        <v>0</v>
      </c>
      <c r="BI285" s="163">
        <f>IF(N285="nulová",J285,0)</f>
        <v>0</v>
      </c>
      <c r="BJ285" s="17" t="s">
        <v>81</v>
      </c>
      <c r="BK285" s="163">
        <f>ROUND(I285*H285,2)</f>
        <v>0</v>
      </c>
      <c r="BL285" s="17" t="s">
        <v>139</v>
      </c>
      <c r="BM285" s="162" t="s">
        <v>653</v>
      </c>
    </row>
    <row r="286" spans="2:65" s="12" customFormat="1" ht="11.25">
      <c r="B286" s="167"/>
      <c r="D286" s="164" t="s">
        <v>143</v>
      </c>
      <c r="E286" s="168" t="s">
        <v>1</v>
      </c>
      <c r="F286" s="169" t="s">
        <v>654</v>
      </c>
      <c r="H286" s="170">
        <v>3.7130000000000001</v>
      </c>
      <c r="I286" s="171"/>
      <c r="L286" s="167"/>
      <c r="M286" s="172"/>
      <c r="N286" s="173"/>
      <c r="O286" s="173"/>
      <c r="P286" s="173"/>
      <c r="Q286" s="173"/>
      <c r="R286" s="173"/>
      <c r="S286" s="173"/>
      <c r="T286" s="174"/>
      <c r="AT286" s="168" t="s">
        <v>143</v>
      </c>
      <c r="AU286" s="168" t="s">
        <v>83</v>
      </c>
      <c r="AV286" s="12" t="s">
        <v>83</v>
      </c>
      <c r="AW286" s="12" t="s">
        <v>30</v>
      </c>
      <c r="AX286" s="12" t="s">
        <v>81</v>
      </c>
      <c r="AY286" s="168" t="s">
        <v>132</v>
      </c>
    </row>
    <row r="287" spans="2:65" s="1" customFormat="1" ht="36" customHeight="1">
      <c r="B287" s="150"/>
      <c r="C287" s="151" t="s">
        <v>655</v>
      </c>
      <c r="D287" s="151" t="s">
        <v>134</v>
      </c>
      <c r="E287" s="152" t="s">
        <v>656</v>
      </c>
      <c r="F287" s="153" t="s">
        <v>657</v>
      </c>
      <c r="G287" s="154" t="s">
        <v>203</v>
      </c>
      <c r="H287" s="155">
        <v>144.80699999999999</v>
      </c>
      <c r="I287" s="156"/>
      <c r="J287" s="157">
        <f>ROUND(I287*H287,2)</f>
        <v>0</v>
      </c>
      <c r="K287" s="153" t="s">
        <v>424</v>
      </c>
      <c r="L287" s="32"/>
      <c r="M287" s="158" t="s">
        <v>1</v>
      </c>
      <c r="N287" s="159" t="s">
        <v>38</v>
      </c>
      <c r="O287" s="55"/>
      <c r="P287" s="160">
        <f>O287*H287</f>
        <v>0</v>
      </c>
      <c r="Q287" s="160">
        <v>0</v>
      </c>
      <c r="R287" s="160">
        <f>Q287*H287</f>
        <v>0</v>
      </c>
      <c r="S287" s="160">
        <v>0</v>
      </c>
      <c r="T287" s="161">
        <f>S287*H287</f>
        <v>0</v>
      </c>
      <c r="AR287" s="162" t="s">
        <v>139</v>
      </c>
      <c r="AT287" s="162" t="s">
        <v>134</v>
      </c>
      <c r="AU287" s="162" t="s">
        <v>83</v>
      </c>
      <c r="AY287" s="17" t="s">
        <v>132</v>
      </c>
      <c r="BE287" s="163">
        <f>IF(N287="základní",J287,0)</f>
        <v>0</v>
      </c>
      <c r="BF287" s="163">
        <f>IF(N287="snížená",J287,0)</f>
        <v>0</v>
      </c>
      <c r="BG287" s="163">
        <f>IF(N287="zákl. přenesená",J287,0)</f>
        <v>0</v>
      </c>
      <c r="BH287" s="163">
        <f>IF(N287="sníž. přenesená",J287,0)</f>
        <v>0</v>
      </c>
      <c r="BI287" s="163">
        <f>IF(N287="nulová",J287,0)</f>
        <v>0</v>
      </c>
      <c r="BJ287" s="17" t="s">
        <v>81</v>
      </c>
      <c r="BK287" s="163">
        <f>ROUND(I287*H287,2)</f>
        <v>0</v>
      </c>
      <c r="BL287" s="17" t="s">
        <v>139</v>
      </c>
      <c r="BM287" s="162" t="s">
        <v>658</v>
      </c>
    </row>
    <row r="288" spans="2:65" s="12" customFormat="1" ht="11.25">
      <c r="B288" s="167"/>
      <c r="D288" s="164" t="s">
        <v>143</v>
      </c>
      <c r="E288" s="168" t="s">
        <v>1</v>
      </c>
      <c r="F288" s="169" t="s">
        <v>659</v>
      </c>
      <c r="H288" s="170">
        <v>144.80699999999999</v>
      </c>
      <c r="I288" s="171"/>
      <c r="L288" s="167"/>
      <c r="M288" s="172"/>
      <c r="N288" s="173"/>
      <c r="O288" s="173"/>
      <c r="P288" s="173"/>
      <c r="Q288" s="173"/>
      <c r="R288" s="173"/>
      <c r="S288" s="173"/>
      <c r="T288" s="174"/>
      <c r="AT288" s="168" t="s">
        <v>143</v>
      </c>
      <c r="AU288" s="168" t="s">
        <v>83</v>
      </c>
      <c r="AV288" s="12" t="s">
        <v>83</v>
      </c>
      <c r="AW288" s="12" t="s">
        <v>30</v>
      </c>
      <c r="AX288" s="12" t="s">
        <v>81</v>
      </c>
      <c r="AY288" s="168" t="s">
        <v>132</v>
      </c>
    </row>
    <row r="289" spans="2:65" s="1" customFormat="1" ht="36" customHeight="1">
      <c r="B289" s="150"/>
      <c r="C289" s="151" t="s">
        <v>660</v>
      </c>
      <c r="D289" s="151" t="s">
        <v>134</v>
      </c>
      <c r="E289" s="152" t="s">
        <v>661</v>
      </c>
      <c r="F289" s="153" t="s">
        <v>662</v>
      </c>
      <c r="G289" s="154" t="s">
        <v>203</v>
      </c>
      <c r="H289" s="155">
        <v>1.5640000000000001</v>
      </c>
      <c r="I289" s="156"/>
      <c r="J289" s="157">
        <f>ROUND(I289*H289,2)</f>
        <v>0</v>
      </c>
      <c r="K289" s="153" t="s">
        <v>424</v>
      </c>
      <c r="L289" s="32"/>
      <c r="M289" s="158" t="s">
        <v>1</v>
      </c>
      <c r="N289" s="159" t="s">
        <v>38</v>
      </c>
      <c r="O289" s="55"/>
      <c r="P289" s="160">
        <f>O289*H289</f>
        <v>0</v>
      </c>
      <c r="Q289" s="160">
        <v>0</v>
      </c>
      <c r="R289" s="160">
        <f>Q289*H289</f>
        <v>0</v>
      </c>
      <c r="S289" s="160">
        <v>0</v>
      </c>
      <c r="T289" s="161">
        <f>S289*H289</f>
        <v>0</v>
      </c>
      <c r="AR289" s="162" t="s">
        <v>139</v>
      </c>
      <c r="AT289" s="162" t="s">
        <v>134</v>
      </c>
      <c r="AU289" s="162" t="s">
        <v>83</v>
      </c>
      <c r="AY289" s="17" t="s">
        <v>132</v>
      </c>
      <c r="BE289" s="163">
        <f>IF(N289="základní",J289,0)</f>
        <v>0</v>
      </c>
      <c r="BF289" s="163">
        <f>IF(N289="snížená",J289,0)</f>
        <v>0</v>
      </c>
      <c r="BG289" s="163">
        <f>IF(N289="zákl. přenesená",J289,0)</f>
        <v>0</v>
      </c>
      <c r="BH289" s="163">
        <f>IF(N289="sníž. přenesená",J289,0)</f>
        <v>0</v>
      </c>
      <c r="BI289" s="163">
        <f>IF(N289="nulová",J289,0)</f>
        <v>0</v>
      </c>
      <c r="BJ289" s="17" t="s">
        <v>81</v>
      </c>
      <c r="BK289" s="163">
        <f>ROUND(I289*H289,2)</f>
        <v>0</v>
      </c>
      <c r="BL289" s="17" t="s">
        <v>139</v>
      </c>
      <c r="BM289" s="162" t="s">
        <v>663</v>
      </c>
    </row>
    <row r="290" spans="2:65" s="12" customFormat="1" ht="11.25">
      <c r="B290" s="167"/>
      <c r="D290" s="164" t="s">
        <v>143</v>
      </c>
      <c r="E290" s="168" t="s">
        <v>1</v>
      </c>
      <c r="F290" s="169" t="s">
        <v>664</v>
      </c>
      <c r="H290" s="170">
        <v>1.5640000000000001</v>
      </c>
      <c r="I290" s="171"/>
      <c r="L290" s="167"/>
      <c r="M290" s="172"/>
      <c r="N290" s="173"/>
      <c r="O290" s="173"/>
      <c r="P290" s="173"/>
      <c r="Q290" s="173"/>
      <c r="R290" s="173"/>
      <c r="S290" s="173"/>
      <c r="T290" s="174"/>
      <c r="AT290" s="168" t="s">
        <v>143</v>
      </c>
      <c r="AU290" s="168" t="s">
        <v>83</v>
      </c>
      <c r="AV290" s="12" t="s">
        <v>83</v>
      </c>
      <c r="AW290" s="12" t="s">
        <v>30</v>
      </c>
      <c r="AX290" s="12" t="s">
        <v>81</v>
      </c>
      <c r="AY290" s="168" t="s">
        <v>132</v>
      </c>
    </row>
    <row r="291" spans="2:65" s="1" customFormat="1" ht="48" customHeight="1">
      <c r="B291" s="150"/>
      <c r="C291" s="151" t="s">
        <v>665</v>
      </c>
      <c r="D291" s="151" t="s">
        <v>134</v>
      </c>
      <c r="E291" s="152" t="s">
        <v>666</v>
      </c>
      <c r="F291" s="153" t="s">
        <v>667</v>
      </c>
      <c r="G291" s="154" t="s">
        <v>203</v>
      </c>
      <c r="H291" s="155">
        <v>60.996000000000002</v>
      </c>
      <c r="I291" s="156"/>
      <c r="J291" s="157">
        <f>ROUND(I291*H291,2)</f>
        <v>0</v>
      </c>
      <c r="K291" s="153" t="s">
        <v>424</v>
      </c>
      <c r="L291" s="32"/>
      <c r="M291" s="158" t="s">
        <v>1</v>
      </c>
      <c r="N291" s="159" t="s">
        <v>38</v>
      </c>
      <c r="O291" s="55"/>
      <c r="P291" s="160">
        <f>O291*H291</f>
        <v>0</v>
      </c>
      <c r="Q291" s="160">
        <v>0</v>
      </c>
      <c r="R291" s="160">
        <f>Q291*H291</f>
        <v>0</v>
      </c>
      <c r="S291" s="160">
        <v>0</v>
      </c>
      <c r="T291" s="161">
        <f>S291*H291</f>
        <v>0</v>
      </c>
      <c r="AR291" s="162" t="s">
        <v>139</v>
      </c>
      <c r="AT291" s="162" t="s">
        <v>134</v>
      </c>
      <c r="AU291" s="162" t="s">
        <v>83</v>
      </c>
      <c r="AY291" s="17" t="s">
        <v>132</v>
      </c>
      <c r="BE291" s="163">
        <f>IF(N291="základní",J291,0)</f>
        <v>0</v>
      </c>
      <c r="BF291" s="163">
        <f>IF(N291="snížená",J291,0)</f>
        <v>0</v>
      </c>
      <c r="BG291" s="163">
        <f>IF(N291="zákl. přenesená",J291,0)</f>
        <v>0</v>
      </c>
      <c r="BH291" s="163">
        <f>IF(N291="sníž. přenesená",J291,0)</f>
        <v>0</v>
      </c>
      <c r="BI291" s="163">
        <f>IF(N291="nulová",J291,0)</f>
        <v>0</v>
      </c>
      <c r="BJ291" s="17" t="s">
        <v>81</v>
      </c>
      <c r="BK291" s="163">
        <f>ROUND(I291*H291,2)</f>
        <v>0</v>
      </c>
      <c r="BL291" s="17" t="s">
        <v>139</v>
      </c>
      <c r="BM291" s="162" t="s">
        <v>668</v>
      </c>
    </row>
    <row r="292" spans="2:65" s="12" customFormat="1" ht="11.25">
      <c r="B292" s="167"/>
      <c r="D292" s="164" t="s">
        <v>143</v>
      </c>
      <c r="E292" s="168" t="s">
        <v>1</v>
      </c>
      <c r="F292" s="169" t="s">
        <v>669</v>
      </c>
      <c r="H292" s="170">
        <v>60.996000000000002</v>
      </c>
      <c r="I292" s="171"/>
      <c r="L292" s="167"/>
      <c r="M292" s="172"/>
      <c r="N292" s="173"/>
      <c r="O292" s="173"/>
      <c r="P292" s="173"/>
      <c r="Q292" s="173"/>
      <c r="R292" s="173"/>
      <c r="S292" s="173"/>
      <c r="T292" s="174"/>
      <c r="AT292" s="168" t="s">
        <v>143</v>
      </c>
      <c r="AU292" s="168" t="s">
        <v>83</v>
      </c>
      <c r="AV292" s="12" t="s">
        <v>83</v>
      </c>
      <c r="AW292" s="12" t="s">
        <v>30</v>
      </c>
      <c r="AX292" s="12" t="s">
        <v>81</v>
      </c>
      <c r="AY292" s="168" t="s">
        <v>132</v>
      </c>
    </row>
    <row r="293" spans="2:65" s="1" customFormat="1" ht="36" customHeight="1">
      <c r="B293" s="150"/>
      <c r="C293" s="151" t="s">
        <v>670</v>
      </c>
      <c r="D293" s="151" t="s">
        <v>134</v>
      </c>
      <c r="E293" s="152" t="s">
        <v>671</v>
      </c>
      <c r="F293" s="153" t="s">
        <v>672</v>
      </c>
      <c r="G293" s="154" t="s">
        <v>203</v>
      </c>
      <c r="H293" s="155">
        <v>1.5640000000000001</v>
      </c>
      <c r="I293" s="156"/>
      <c r="J293" s="157">
        <f>ROUND(I293*H293,2)</f>
        <v>0</v>
      </c>
      <c r="K293" s="153" t="s">
        <v>424</v>
      </c>
      <c r="L293" s="32"/>
      <c r="M293" s="158" t="s">
        <v>1</v>
      </c>
      <c r="N293" s="159" t="s">
        <v>38</v>
      </c>
      <c r="O293" s="55"/>
      <c r="P293" s="160">
        <f>O293*H293</f>
        <v>0</v>
      </c>
      <c r="Q293" s="160">
        <v>0</v>
      </c>
      <c r="R293" s="160">
        <f>Q293*H293</f>
        <v>0</v>
      </c>
      <c r="S293" s="160">
        <v>0</v>
      </c>
      <c r="T293" s="161">
        <f>S293*H293</f>
        <v>0</v>
      </c>
      <c r="AR293" s="162" t="s">
        <v>139</v>
      </c>
      <c r="AT293" s="162" t="s">
        <v>134</v>
      </c>
      <c r="AU293" s="162" t="s">
        <v>83</v>
      </c>
      <c r="AY293" s="17" t="s">
        <v>132</v>
      </c>
      <c r="BE293" s="163">
        <f>IF(N293="základní",J293,0)</f>
        <v>0</v>
      </c>
      <c r="BF293" s="163">
        <f>IF(N293="snížená",J293,0)</f>
        <v>0</v>
      </c>
      <c r="BG293" s="163">
        <f>IF(N293="zákl. přenesená",J293,0)</f>
        <v>0</v>
      </c>
      <c r="BH293" s="163">
        <f>IF(N293="sníž. přenesená",J293,0)</f>
        <v>0</v>
      </c>
      <c r="BI293" s="163">
        <f>IF(N293="nulová",J293,0)</f>
        <v>0</v>
      </c>
      <c r="BJ293" s="17" t="s">
        <v>81</v>
      </c>
      <c r="BK293" s="163">
        <f>ROUND(I293*H293,2)</f>
        <v>0</v>
      </c>
      <c r="BL293" s="17" t="s">
        <v>139</v>
      </c>
      <c r="BM293" s="162" t="s">
        <v>673</v>
      </c>
    </row>
    <row r="294" spans="2:65" s="12" customFormat="1" ht="11.25">
      <c r="B294" s="167"/>
      <c r="D294" s="164" t="s">
        <v>143</v>
      </c>
      <c r="E294" s="168" t="s">
        <v>1</v>
      </c>
      <c r="F294" s="169" t="s">
        <v>664</v>
      </c>
      <c r="H294" s="170">
        <v>1.5640000000000001</v>
      </c>
      <c r="I294" s="171"/>
      <c r="L294" s="167"/>
      <c r="M294" s="172"/>
      <c r="N294" s="173"/>
      <c r="O294" s="173"/>
      <c r="P294" s="173"/>
      <c r="Q294" s="173"/>
      <c r="R294" s="173"/>
      <c r="S294" s="173"/>
      <c r="T294" s="174"/>
      <c r="AT294" s="168" t="s">
        <v>143</v>
      </c>
      <c r="AU294" s="168" t="s">
        <v>83</v>
      </c>
      <c r="AV294" s="12" t="s">
        <v>83</v>
      </c>
      <c r="AW294" s="12" t="s">
        <v>30</v>
      </c>
      <c r="AX294" s="12" t="s">
        <v>81</v>
      </c>
      <c r="AY294" s="168" t="s">
        <v>132</v>
      </c>
    </row>
    <row r="295" spans="2:65" s="1" customFormat="1" ht="36" customHeight="1">
      <c r="B295" s="150"/>
      <c r="C295" s="151" t="s">
        <v>674</v>
      </c>
      <c r="D295" s="151" t="s">
        <v>134</v>
      </c>
      <c r="E295" s="152" t="s">
        <v>675</v>
      </c>
      <c r="F295" s="153" t="s">
        <v>213</v>
      </c>
      <c r="G295" s="154" t="s">
        <v>203</v>
      </c>
      <c r="H295" s="155">
        <v>3.7130000000000001</v>
      </c>
      <c r="I295" s="156"/>
      <c r="J295" s="157">
        <f>ROUND(I295*H295,2)</f>
        <v>0</v>
      </c>
      <c r="K295" s="153" t="s">
        <v>424</v>
      </c>
      <c r="L295" s="32"/>
      <c r="M295" s="158" t="s">
        <v>1</v>
      </c>
      <c r="N295" s="159" t="s">
        <v>38</v>
      </c>
      <c r="O295" s="55"/>
      <c r="P295" s="160">
        <f>O295*H295</f>
        <v>0</v>
      </c>
      <c r="Q295" s="160">
        <v>0</v>
      </c>
      <c r="R295" s="160">
        <f>Q295*H295</f>
        <v>0</v>
      </c>
      <c r="S295" s="160">
        <v>0</v>
      </c>
      <c r="T295" s="161">
        <f>S295*H295</f>
        <v>0</v>
      </c>
      <c r="AR295" s="162" t="s">
        <v>139</v>
      </c>
      <c r="AT295" s="162" t="s">
        <v>134</v>
      </c>
      <c r="AU295" s="162" t="s">
        <v>83</v>
      </c>
      <c r="AY295" s="17" t="s">
        <v>132</v>
      </c>
      <c r="BE295" s="163">
        <f>IF(N295="základní",J295,0)</f>
        <v>0</v>
      </c>
      <c r="BF295" s="163">
        <f>IF(N295="snížená",J295,0)</f>
        <v>0</v>
      </c>
      <c r="BG295" s="163">
        <f>IF(N295="zákl. přenesená",J295,0)</f>
        <v>0</v>
      </c>
      <c r="BH295" s="163">
        <f>IF(N295="sníž. přenesená",J295,0)</f>
        <v>0</v>
      </c>
      <c r="BI295" s="163">
        <f>IF(N295="nulová",J295,0)</f>
        <v>0</v>
      </c>
      <c r="BJ295" s="17" t="s">
        <v>81</v>
      </c>
      <c r="BK295" s="163">
        <f>ROUND(I295*H295,2)</f>
        <v>0</v>
      </c>
      <c r="BL295" s="17" t="s">
        <v>139</v>
      </c>
      <c r="BM295" s="162" t="s">
        <v>676</v>
      </c>
    </row>
    <row r="296" spans="2:65" s="12" customFormat="1" ht="11.25">
      <c r="B296" s="167"/>
      <c r="D296" s="164" t="s">
        <v>143</v>
      </c>
      <c r="E296" s="168" t="s">
        <v>1</v>
      </c>
      <c r="F296" s="169" t="s">
        <v>654</v>
      </c>
      <c r="H296" s="170">
        <v>3.7130000000000001</v>
      </c>
      <c r="I296" s="171"/>
      <c r="L296" s="167"/>
      <c r="M296" s="172"/>
      <c r="N296" s="173"/>
      <c r="O296" s="173"/>
      <c r="P296" s="173"/>
      <c r="Q296" s="173"/>
      <c r="R296" s="173"/>
      <c r="S296" s="173"/>
      <c r="T296" s="174"/>
      <c r="AT296" s="168" t="s">
        <v>143</v>
      </c>
      <c r="AU296" s="168" t="s">
        <v>83</v>
      </c>
      <c r="AV296" s="12" t="s">
        <v>83</v>
      </c>
      <c r="AW296" s="12" t="s">
        <v>30</v>
      </c>
      <c r="AX296" s="12" t="s">
        <v>81</v>
      </c>
      <c r="AY296" s="168" t="s">
        <v>132</v>
      </c>
    </row>
    <row r="297" spans="2:65" s="11" customFormat="1" ht="22.9" customHeight="1">
      <c r="B297" s="137"/>
      <c r="D297" s="138" t="s">
        <v>72</v>
      </c>
      <c r="E297" s="148" t="s">
        <v>408</v>
      </c>
      <c r="F297" s="148" t="s">
        <v>409</v>
      </c>
      <c r="I297" s="140"/>
      <c r="J297" s="149">
        <f>BK297</f>
        <v>0</v>
      </c>
      <c r="L297" s="137"/>
      <c r="M297" s="142"/>
      <c r="N297" s="143"/>
      <c r="O297" s="143"/>
      <c r="P297" s="144">
        <f>P298</f>
        <v>0</v>
      </c>
      <c r="Q297" s="143"/>
      <c r="R297" s="144">
        <f>R298</f>
        <v>0</v>
      </c>
      <c r="S297" s="143"/>
      <c r="T297" s="145">
        <f>T298</f>
        <v>0</v>
      </c>
      <c r="AR297" s="138" t="s">
        <v>81</v>
      </c>
      <c r="AT297" s="146" t="s">
        <v>72</v>
      </c>
      <c r="AU297" s="146" t="s">
        <v>81</v>
      </c>
      <c r="AY297" s="138" t="s">
        <v>132</v>
      </c>
      <c r="BK297" s="147">
        <f>BK298</f>
        <v>0</v>
      </c>
    </row>
    <row r="298" spans="2:65" s="1" customFormat="1" ht="48" customHeight="1">
      <c r="B298" s="150"/>
      <c r="C298" s="151" t="s">
        <v>677</v>
      </c>
      <c r="D298" s="151" t="s">
        <v>134</v>
      </c>
      <c r="E298" s="152" t="s">
        <v>678</v>
      </c>
      <c r="F298" s="153" t="s">
        <v>679</v>
      </c>
      <c r="G298" s="154" t="s">
        <v>203</v>
      </c>
      <c r="H298" s="155">
        <v>199.136</v>
      </c>
      <c r="I298" s="156"/>
      <c r="J298" s="157">
        <f>ROUND(I298*H298,2)</f>
        <v>0</v>
      </c>
      <c r="K298" s="153" t="s">
        <v>424</v>
      </c>
      <c r="L298" s="32"/>
      <c r="M298" s="212" t="s">
        <v>1</v>
      </c>
      <c r="N298" s="213" t="s">
        <v>38</v>
      </c>
      <c r="O298" s="195"/>
      <c r="P298" s="214">
        <f>O298*H298</f>
        <v>0</v>
      </c>
      <c r="Q298" s="214">
        <v>0</v>
      </c>
      <c r="R298" s="214">
        <f>Q298*H298</f>
        <v>0</v>
      </c>
      <c r="S298" s="214">
        <v>0</v>
      </c>
      <c r="T298" s="215">
        <f>S298*H298</f>
        <v>0</v>
      </c>
      <c r="AR298" s="162" t="s">
        <v>139</v>
      </c>
      <c r="AT298" s="162" t="s">
        <v>134</v>
      </c>
      <c r="AU298" s="162" t="s">
        <v>83</v>
      </c>
      <c r="AY298" s="17" t="s">
        <v>132</v>
      </c>
      <c r="BE298" s="163">
        <f>IF(N298="základní",J298,0)</f>
        <v>0</v>
      </c>
      <c r="BF298" s="163">
        <f>IF(N298="snížená",J298,0)</f>
        <v>0</v>
      </c>
      <c r="BG298" s="163">
        <f>IF(N298="zákl. přenesená",J298,0)</f>
        <v>0</v>
      </c>
      <c r="BH298" s="163">
        <f>IF(N298="sníž. přenesená",J298,0)</f>
        <v>0</v>
      </c>
      <c r="BI298" s="163">
        <f>IF(N298="nulová",J298,0)</f>
        <v>0</v>
      </c>
      <c r="BJ298" s="17" t="s">
        <v>81</v>
      </c>
      <c r="BK298" s="163">
        <f>ROUND(I298*H298,2)</f>
        <v>0</v>
      </c>
      <c r="BL298" s="17" t="s">
        <v>139</v>
      </c>
      <c r="BM298" s="162" t="s">
        <v>680</v>
      </c>
    </row>
    <row r="299" spans="2:65" s="1" customFormat="1" ht="6.95" customHeight="1">
      <c r="B299" s="44"/>
      <c r="C299" s="45"/>
      <c r="D299" s="45"/>
      <c r="E299" s="45"/>
      <c r="F299" s="45"/>
      <c r="G299" s="45"/>
      <c r="H299" s="45"/>
      <c r="I299" s="112"/>
      <c r="J299" s="45"/>
      <c r="K299" s="45"/>
      <c r="L299" s="32"/>
    </row>
  </sheetData>
  <autoFilter ref="C122:K298"/>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80"/>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90</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681</v>
      </c>
      <c r="F9" s="260"/>
      <c r="G9" s="260"/>
      <c r="H9" s="260"/>
      <c r="I9" s="91"/>
      <c r="L9" s="32"/>
    </row>
    <row r="10" spans="2:46" s="1" customFormat="1" ht="11.25">
      <c r="B10" s="32"/>
      <c r="I10" s="91"/>
      <c r="L10" s="32"/>
    </row>
    <row r="11" spans="2:46" s="1" customFormat="1" ht="12" customHeight="1">
      <c r="B11" s="32"/>
      <c r="D11" s="27" t="s">
        <v>18</v>
      </c>
      <c r="F11" s="25" t="s">
        <v>87</v>
      </c>
      <c r="I11" s="92" t="s">
        <v>19</v>
      </c>
      <c r="J11" s="25" t="s">
        <v>1</v>
      </c>
      <c r="L11" s="32"/>
    </row>
    <row r="12" spans="2:46" s="1" customFormat="1" ht="12" customHeight="1">
      <c r="B12" s="32"/>
      <c r="D12" s="27" t="s">
        <v>20</v>
      </c>
      <c r="F12" s="25" t="s">
        <v>416</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
        <v>417</v>
      </c>
      <c r="L14" s="32"/>
    </row>
    <row r="15" spans="2:46" s="1" customFormat="1" ht="18" customHeight="1">
      <c r="B15" s="32"/>
      <c r="E15" s="25" t="s">
        <v>418</v>
      </c>
      <c r="I15" s="92" t="s">
        <v>26</v>
      </c>
      <c r="J15" s="25" t="s">
        <v>1</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
        <v>1</v>
      </c>
      <c r="L20" s="32"/>
    </row>
    <row r="21" spans="2:12" s="1" customFormat="1" ht="18" customHeight="1">
      <c r="B21" s="32"/>
      <c r="E21" s="25" t="s">
        <v>21</v>
      </c>
      <c r="I21" s="92" t="s">
        <v>26</v>
      </c>
      <c r="J21" s="25" t="s">
        <v>1</v>
      </c>
      <c r="L21" s="32"/>
    </row>
    <row r="22" spans="2:12" s="1" customFormat="1" ht="6.95" customHeight="1">
      <c r="B22" s="32"/>
      <c r="I22" s="91"/>
      <c r="L22" s="32"/>
    </row>
    <row r="23" spans="2:12" s="1" customFormat="1" ht="12" customHeight="1">
      <c r="B23" s="32"/>
      <c r="D23" s="27" t="s">
        <v>31</v>
      </c>
      <c r="I23" s="92" t="s">
        <v>25</v>
      </c>
      <c r="J23" s="25" t="s">
        <v>1</v>
      </c>
      <c r="L23" s="32"/>
    </row>
    <row r="24" spans="2:12" s="1" customFormat="1" ht="18" customHeight="1">
      <c r="B24" s="32"/>
      <c r="E24" s="25" t="s">
        <v>419</v>
      </c>
      <c r="I24" s="92" t="s">
        <v>26</v>
      </c>
      <c r="J24" s="25" t="s">
        <v>1</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ROUND(J122,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ROUND((SUM(BE122:BE279)),  2)</f>
        <v>0</v>
      </c>
      <c r="I33" s="100">
        <v>0.21</v>
      </c>
      <c r="J33" s="99">
        <f>ROUND(((SUM(BE122:BE279))*I33),  2)</f>
        <v>0</v>
      </c>
      <c r="L33" s="32"/>
    </row>
    <row r="34" spans="2:12" s="1" customFormat="1" ht="14.45" customHeight="1">
      <c r="B34" s="32"/>
      <c r="E34" s="27" t="s">
        <v>39</v>
      </c>
      <c r="F34" s="99">
        <f>ROUND((SUM(BF122:BF279)),  2)</f>
        <v>0</v>
      </c>
      <c r="I34" s="100">
        <v>0.15</v>
      </c>
      <c r="J34" s="99">
        <f>ROUND(((SUM(BF122:BF279))*I34),  2)</f>
        <v>0</v>
      </c>
      <c r="L34" s="32"/>
    </row>
    <row r="35" spans="2:12" s="1" customFormat="1" ht="14.45" hidden="1" customHeight="1">
      <c r="B35" s="32"/>
      <c r="E35" s="27" t="s">
        <v>40</v>
      </c>
      <c r="F35" s="99">
        <f>ROUND((SUM(BG122:BG279)),  2)</f>
        <v>0</v>
      </c>
      <c r="I35" s="100">
        <v>0.21</v>
      </c>
      <c r="J35" s="99">
        <f>0</f>
        <v>0</v>
      </c>
      <c r="L35" s="32"/>
    </row>
    <row r="36" spans="2:12" s="1" customFormat="1" ht="14.45" hidden="1" customHeight="1">
      <c r="B36" s="32"/>
      <c r="E36" s="27" t="s">
        <v>41</v>
      </c>
      <c r="F36" s="99">
        <f>ROUND((SUM(BH122:BH279)),  2)</f>
        <v>0</v>
      </c>
      <c r="I36" s="100">
        <v>0.15</v>
      </c>
      <c r="J36" s="99">
        <f>0</f>
        <v>0</v>
      </c>
      <c r="L36" s="32"/>
    </row>
    <row r="37" spans="2:12" s="1" customFormat="1" ht="14.45" hidden="1" customHeight="1">
      <c r="B37" s="32"/>
      <c r="E37" s="27" t="s">
        <v>42</v>
      </c>
      <c r="F37" s="99">
        <f>ROUND((SUM(BI122:BI279)),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311 - Kanalizační přípojky</v>
      </c>
      <c r="F87" s="260"/>
      <c r="G87" s="260"/>
      <c r="H87" s="260"/>
      <c r="I87" s="91"/>
      <c r="L87" s="32"/>
    </row>
    <row r="88" spans="2:47" s="1" customFormat="1" ht="6.95" customHeight="1">
      <c r="B88" s="32"/>
      <c r="I88" s="91"/>
      <c r="L88" s="32"/>
    </row>
    <row r="89" spans="2:47" s="1" customFormat="1" ht="12" customHeight="1">
      <c r="B89" s="32"/>
      <c r="C89" s="27" t="s">
        <v>20</v>
      </c>
      <c r="F89" s="25" t="str">
        <f>F12</f>
        <v>Horažďovice</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Město Horaždovice</v>
      </c>
      <c r="I91" s="92" t="s">
        <v>29</v>
      </c>
      <c r="J91" s="30" t="str">
        <f>E21</f>
        <v xml:space="preserve"> </v>
      </c>
      <c r="L91" s="32"/>
    </row>
    <row r="92" spans="2:47" s="1" customFormat="1" ht="15.2" customHeight="1">
      <c r="B92" s="32"/>
      <c r="C92" s="27" t="s">
        <v>27</v>
      </c>
      <c r="F92" s="25" t="str">
        <f>IF(E18="","",E18)</f>
        <v>Vyplň údaj</v>
      </c>
      <c r="I92" s="92" t="s">
        <v>31</v>
      </c>
      <c r="J92" s="30" t="str">
        <f>E24</f>
        <v>Ing. Zdeněk Bláha</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J122</f>
        <v>0</v>
      </c>
      <c r="L96" s="32"/>
      <c r="AU96" s="17" t="s">
        <v>109</v>
      </c>
    </row>
    <row r="97" spans="2:12" s="8" customFormat="1" ht="24.95" customHeight="1">
      <c r="B97" s="118"/>
      <c r="D97" s="119" t="s">
        <v>110</v>
      </c>
      <c r="E97" s="120"/>
      <c r="F97" s="120"/>
      <c r="G97" s="120"/>
      <c r="H97" s="120"/>
      <c r="I97" s="121"/>
      <c r="J97" s="122">
        <f>J123</f>
        <v>0</v>
      </c>
      <c r="L97" s="118"/>
    </row>
    <row r="98" spans="2:12" s="9" customFormat="1" ht="19.899999999999999" customHeight="1">
      <c r="B98" s="123"/>
      <c r="D98" s="124" t="s">
        <v>111</v>
      </c>
      <c r="E98" s="125"/>
      <c r="F98" s="125"/>
      <c r="G98" s="125"/>
      <c r="H98" s="125"/>
      <c r="I98" s="126"/>
      <c r="J98" s="127">
        <f>J124</f>
        <v>0</v>
      </c>
      <c r="L98" s="123"/>
    </row>
    <row r="99" spans="2:12" s="9" customFormat="1" ht="19.899999999999999" customHeight="1">
      <c r="B99" s="123"/>
      <c r="D99" s="124" t="s">
        <v>113</v>
      </c>
      <c r="E99" s="125"/>
      <c r="F99" s="125"/>
      <c r="G99" s="125"/>
      <c r="H99" s="125"/>
      <c r="I99" s="126"/>
      <c r="J99" s="127">
        <f>J219</f>
        <v>0</v>
      </c>
      <c r="L99" s="123"/>
    </row>
    <row r="100" spans="2:12" s="9" customFormat="1" ht="19.899999999999999" customHeight="1">
      <c r="B100" s="123"/>
      <c r="D100" s="124" t="s">
        <v>420</v>
      </c>
      <c r="E100" s="125"/>
      <c r="F100" s="125"/>
      <c r="G100" s="125"/>
      <c r="H100" s="125"/>
      <c r="I100" s="126"/>
      <c r="J100" s="127">
        <f>J229</f>
        <v>0</v>
      </c>
      <c r="L100" s="123"/>
    </row>
    <row r="101" spans="2:12" s="9" customFormat="1" ht="19.899999999999999" customHeight="1">
      <c r="B101" s="123"/>
      <c r="D101" s="124" t="s">
        <v>421</v>
      </c>
      <c r="E101" s="125"/>
      <c r="F101" s="125"/>
      <c r="G101" s="125"/>
      <c r="H101" s="125"/>
      <c r="I101" s="126"/>
      <c r="J101" s="127">
        <f>J265</f>
        <v>0</v>
      </c>
      <c r="L101" s="123"/>
    </row>
    <row r="102" spans="2:12" s="9" customFormat="1" ht="19.899999999999999" customHeight="1">
      <c r="B102" s="123"/>
      <c r="D102" s="124" t="s">
        <v>116</v>
      </c>
      <c r="E102" s="125"/>
      <c r="F102" s="125"/>
      <c r="G102" s="125"/>
      <c r="H102" s="125"/>
      <c r="I102" s="126"/>
      <c r="J102" s="127">
        <f>J278</f>
        <v>0</v>
      </c>
      <c r="L102" s="123"/>
    </row>
    <row r="103" spans="2:12" s="1" customFormat="1" ht="21.75" customHeight="1">
      <c r="B103" s="32"/>
      <c r="I103" s="91"/>
      <c r="L103" s="32"/>
    </row>
    <row r="104" spans="2:12" s="1" customFormat="1" ht="6.95" customHeight="1">
      <c r="B104" s="44"/>
      <c r="C104" s="45"/>
      <c r="D104" s="45"/>
      <c r="E104" s="45"/>
      <c r="F104" s="45"/>
      <c r="G104" s="45"/>
      <c r="H104" s="45"/>
      <c r="I104" s="112"/>
      <c r="J104" s="45"/>
      <c r="K104" s="45"/>
      <c r="L104" s="32"/>
    </row>
    <row r="108" spans="2:12" s="1" customFormat="1" ht="6.95" customHeight="1">
      <c r="B108" s="46"/>
      <c r="C108" s="47"/>
      <c r="D108" s="47"/>
      <c r="E108" s="47"/>
      <c r="F108" s="47"/>
      <c r="G108" s="47"/>
      <c r="H108" s="47"/>
      <c r="I108" s="113"/>
      <c r="J108" s="47"/>
      <c r="K108" s="47"/>
      <c r="L108" s="32"/>
    </row>
    <row r="109" spans="2:12" s="1" customFormat="1" ht="24.95" customHeight="1">
      <c r="B109" s="32"/>
      <c r="C109" s="21" t="s">
        <v>117</v>
      </c>
      <c r="I109" s="91"/>
      <c r="L109" s="32"/>
    </row>
    <row r="110" spans="2:12" s="1" customFormat="1" ht="6.95" customHeight="1">
      <c r="B110" s="32"/>
      <c r="I110" s="91"/>
      <c r="L110" s="32"/>
    </row>
    <row r="111" spans="2:12" s="1" customFormat="1" ht="12" customHeight="1">
      <c r="B111" s="32"/>
      <c r="C111" s="27" t="s">
        <v>16</v>
      </c>
      <c r="I111" s="91"/>
      <c r="L111" s="32"/>
    </row>
    <row r="112" spans="2:12" s="1" customFormat="1" ht="16.5" customHeight="1">
      <c r="B112" s="32"/>
      <c r="E112" s="258" t="str">
        <f>E7</f>
        <v>Horažďovice ZTV 31/4</v>
      </c>
      <c r="F112" s="259"/>
      <c r="G112" s="259"/>
      <c r="H112" s="259"/>
      <c r="I112" s="91"/>
      <c r="L112" s="32"/>
    </row>
    <row r="113" spans="2:65" s="1" customFormat="1" ht="12" customHeight="1">
      <c r="B113" s="32"/>
      <c r="C113" s="27" t="s">
        <v>103</v>
      </c>
      <c r="I113" s="91"/>
      <c r="L113" s="32"/>
    </row>
    <row r="114" spans="2:65" s="1" customFormat="1" ht="16.5" customHeight="1">
      <c r="B114" s="32"/>
      <c r="E114" s="238" t="str">
        <f>E9</f>
        <v>SO 311 - Kanalizační přípojky</v>
      </c>
      <c r="F114" s="260"/>
      <c r="G114" s="260"/>
      <c r="H114" s="260"/>
      <c r="I114" s="91"/>
      <c r="L114" s="32"/>
    </row>
    <row r="115" spans="2:65" s="1" customFormat="1" ht="6.95" customHeight="1">
      <c r="B115" s="32"/>
      <c r="I115" s="91"/>
      <c r="L115" s="32"/>
    </row>
    <row r="116" spans="2:65" s="1" customFormat="1" ht="12" customHeight="1">
      <c r="B116" s="32"/>
      <c r="C116" s="27" t="s">
        <v>20</v>
      </c>
      <c r="F116" s="25" t="str">
        <f>F12</f>
        <v>Horažďovice</v>
      </c>
      <c r="I116" s="92" t="s">
        <v>22</v>
      </c>
      <c r="J116" s="52" t="str">
        <f>IF(J12="","",J12)</f>
        <v>2. 7. 2019</v>
      </c>
      <c r="L116" s="32"/>
    </row>
    <row r="117" spans="2:65" s="1" customFormat="1" ht="6.95" customHeight="1">
      <c r="B117" s="32"/>
      <c r="I117" s="91"/>
      <c r="L117" s="32"/>
    </row>
    <row r="118" spans="2:65" s="1" customFormat="1" ht="15.2" customHeight="1">
      <c r="B118" s="32"/>
      <c r="C118" s="27" t="s">
        <v>24</v>
      </c>
      <c r="F118" s="25" t="str">
        <f>E15</f>
        <v>Město Horaždovice</v>
      </c>
      <c r="I118" s="92" t="s">
        <v>29</v>
      </c>
      <c r="J118" s="30" t="str">
        <f>E21</f>
        <v xml:space="preserve"> </v>
      </c>
      <c r="L118" s="32"/>
    </row>
    <row r="119" spans="2:65" s="1" customFormat="1" ht="15.2" customHeight="1">
      <c r="B119" s="32"/>
      <c r="C119" s="27" t="s">
        <v>27</v>
      </c>
      <c r="F119" s="25" t="str">
        <f>IF(E18="","",E18)</f>
        <v>Vyplň údaj</v>
      </c>
      <c r="I119" s="92" t="s">
        <v>31</v>
      </c>
      <c r="J119" s="30" t="str">
        <f>E24</f>
        <v>Ing. Zdeněk Bláha</v>
      </c>
      <c r="L119" s="32"/>
    </row>
    <row r="120" spans="2:65" s="1" customFormat="1" ht="10.35" customHeight="1">
      <c r="B120" s="32"/>
      <c r="I120" s="91"/>
      <c r="L120" s="32"/>
    </row>
    <row r="121" spans="2:65" s="10" customFormat="1" ht="29.25" customHeight="1">
      <c r="B121" s="128"/>
      <c r="C121" s="129" t="s">
        <v>118</v>
      </c>
      <c r="D121" s="130" t="s">
        <v>58</v>
      </c>
      <c r="E121" s="130" t="s">
        <v>54</v>
      </c>
      <c r="F121" s="130" t="s">
        <v>55</v>
      </c>
      <c r="G121" s="130" t="s">
        <v>119</v>
      </c>
      <c r="H121" s="130" t="s">
        <v>120</v>
      </c>
      <c r="I121" s="131" t="s">
        <v>121</v>
      </c>
      <c r="J121" s="130" t="s">
        <v>107</v>
      </c>
      <c r="K121" s="132" t="s">
        <v>122</v>
      </c>
      <c r="L121" s="128"/>
      <c r="M121" s="59" t="s">
        <v>1</v>
      </c>
      <c r="N121" s="60" t="s">
        <v>37</v>
      </c>
      <c r="O121" s="60" t="s">
        <v>123</v>
      </c>
      <c r="P121" s="60" t="s">
        <v>124</v>
      </c>
      <c r="Q121" s="60" t="s">
        <v>125</v>
      </c>
      <c r="R121" s="60" t="s">
        <v>126</v>
      </c>
      <c r="S121" s="60" t="s">
        <v>127</v>
      </c>
      <c r="T121" s="61" t="s">
        <v>128</v>
      </c>
    </row>
    <row r="122" spans="2:65" s="1" customFormat="1" ht="22.9" customHeight="1">
      <c r="B122" s="32"/>
      <c r="C122" s="64" t="s">
        <v>129</v>
      </c>
      <c r="I122" s="91"/>
      <c r="J122" s="133">
        <f>BK122</f>
        <v>0</v>
      </c>
      <c r="L122" s="32"/>
      <c r="M122" s="62"/>
      <c r="N122" s="53"/>
      <c r="O122" s="53"/>
      <c r="P122" s="134">
        <f>P123</f>
        <v>0</v>
      </c>
      <c r="Q122" s="53"/>
      <c r="R122" s="134">
        <f>R123</f>
        <v>73.757127199999999</v>
      </c>
      <c r="S122" s="53"/>
      <c r="T122" s="135">
        <f>T123</f>
        <v>4.7969999999999997</v>
      </c>
      <c r="AT122" s="17" t="s">
        <v>72</v>
      </c>
      <c r="AU122" s="17" t="s">
        <v>109</v>
      </c>
      <c r="BK122" s="136">
        <f>BK123</f>
        <v>0</v>
      </c>
    </row>
    <row r="123" spans="2:65" s="11" customFormat="1" ht="25.9" customHeight="1">
      <c r="B123" s="137"/>
      <c r="D123" s="138" t="s">
        <v>72</v>
      </c>
      <c r="E123" s="139" t="s">
        <v>130</v>
      </c>
      <c r="F123" s="139" t="s">
        <v>131</v>
      </c>
      <c r="I123" s="140"/>
      <c r="J123" s="141">
        <f>BK123</f>
        <v>0</v>
      </c>
      <c r="L123" s="137"/>
      <c r="M123" s="142"/>
      <c r="N123" s="143"/>
      <c r="O123" s="143"/>
      <c r="P123" s="144">
        <f>P124+P219+P229+P265+P278</f>
        <v>0</v>
      </c>
      <c r="Q123" s="143"/>
      <c r="R123" s="144">
        <f>R124+R219+R229+R265+R278</f>
        <v>73.757127199999999</v>
      </c>
      <c r="S123" s="143"/>
      <c r="T123" s="145">
        <f>T124+T219+T229+T265+T278</f>
        <v>4.7969999999999997</v>
      </c>
      <c r="AR123" s="138" t="s">
        <v>81</v>
      </c>
      <c r="AT123" s="146" t="s">
        <v>72</v>
      </c>
      <c r="AU123" s="146" t="s">
        <v>73</v>
      </c>
      <c r="AY123" s="138" t="s">
        <v>132</v>
      </c>
      <c r="BK123" s="147">
        <f>BK124+BK219+BK229+BK265+BK278</f>
        <v>0</v>
      </c>
    </row>
    <row r="124" spans="2:65" s="11" customFormat="1" ht="22.9" customHeight="1">
      <c r="B124" s="137"/>
      <c r="D124" s="138" t="s">
        <v>72</v>
      </c>
      <c r="E124" s="148" t="s">
        <v>81</v>
      </c>
      <c r="F124" s="148" t="s">
        <v>133</v>
      </c>
      <c r="I124" s="140"/>
      <c r="J124" s="149">
        <f>BK124</f>
        <v>0</v>
      </c>
      <c r="L124" s="137"/>
      <c r="M124" s="142"/>
      <c r="N124" s="143"/>
      <c r="O124" s="143"/>
      <c r="P124" s="144">
        <f>SUM(P125:P218)</f>
        <v>0</v>
      </c>
      <c r="Q124" s="143"/>
      <c r="R124" s="144">
        <f>SUM(R125:R218)</f>
        <v>68.309876000000003</v>
      </c>
      <c r="S124" s="143"/>
      <c r="T124" s="145">
        <f>SUM(T125:T218)</f>
        <v>4.7969999999999997</v>
      </c>
      <c r="AR124" s="138" t="s">
        <v>81</v>
      </c>
      <c r="AT124" s="146" t="s">
        <v>72</v>
      </c>
      <c r="AU124" s="146" t="s">
        <v>81</v>
      </c>
      <c r="AY124" s="138" t="s">
        <v>132</v>
      </c>
      <c r="BK124" s="147">
        <f>SUM(BK125:BK218)</f>
        <v>0</v>
      </c>
    </row>
    <row r="125" spans="2:65" s="1" customFormat="1" ht="60" customHeight="1">
      <c r="B125" s="150"/>
      <c r="C125" s="151" t="s">
        <v>81</v>
      </c>
      <c r="D125" s="151" t="s">
        <v>134</v>
      </c>
      <c r="E125" s="152" t="s">
        <v>682</v>
      </c>
      <c r="F125" s="153" t="s">
        <v>683</v>
      </c>
      <c r="G125" s="154" t="s">
        <v>220</v>
      </c>
      <c r="H125" s="155">
        <v>4.5</v>
      </c>
      <c r="I125" s="156"/>
      <c r="J125" s="157">
        <f>ROUND(I125*H125,2)</f>
        <v>0</v>
      </c>
      <c r="K125" s="153" t="s">
        <v>424</v>
      </c>
      <c r="L125" s="32"/>
      <c r="M125" s="158" t="s">
        <v>1</v>
      </c>
      <c r="N125" s="159" t="s">
        <v>38</v>
      </c>
      <c r="O125" s="55"/>
      <c r="P125" s="160">
        <f>O125*H125</f>
        <v>0</v>
      </c>
      <c r="Q125" s="160">
        <v>0</v>
      </c>
      <c r="R125" s="160">
        <f>Q125*H125</f>
        <v>0</v>
      </c>
      <c r="S125" s="160">
        <v>0.75</v>
      </c>
      <c r="T125" s="161">
        <f>S125*H125</f>
        <v>3.375</v>
      </c>
      <c r="AR125" s="162" t="s">
        <v>139</v>
      </c>
      <c r="AT125" s="162" t="s">
        <v>134</v>
      </c>
      <c r="AU125" s="162" t="s">
        <v>83</v>
      </c>
      <c r="AY125" s="17" t="s">
        <v>132</v>
      </c>
      <c r="BE125" s="163">
        <f>IF(N125="základní",J125,0)</f>
        <v>0</v>
      </c>
      <c r="BF125" s="163">
        <f>IF(N125="snížená",J125,0)</f>
        <v>0</v>
      </c>
      <c r="BG125" s="163">
        <f>IF(N125="zákl. přenesená",J125,0)</f>
        <v>0</v>
      </c>
      <c r="BH125" s="163">
        <f>IF(N125="sníž. přenesená",J125,0)</f>
        <v>0</v>
      </c>
      <c r="BI125" s="163">
        <f>IF(N125="nulová",J125,0)</f>
        <v>0</v>
      </c>
      <c r="BJ125" s="17" t="s">
        <v>81</v>
      </c>
      <c r="BK125" s="163">
        <f>ROUND(I125*H125,2)</f>
        <v>0</v>
      </c>
      <c r="BL125" s="17" t="s">
        <v>139</v>
      </c>
      <c r="BM125" s="162" t="s">
        <v>684</v>
      </c>
    </row>
    <row r="126" spans="2:65" s="12" customFormat="1" ht="11.25">
      <c r="B126" s="167"/>
      <c r="D126" s="164" t="s">
        <v>143</v>
      </c>
      <c r="E126" s="168" t="s">
        <v>1</v>
      </c>
      <c r="F126" s="169" t="s">
        <v>685</v>
      </c>
      <c r="H126" s="170">
        <v>4.5</v>
      </c>
      <c r="I126" s="171"/>
      <c r="L126" s="167"/>
      <c r="M126" s="172"/>
      <c r="N126" s="173"/>
      <c r="O126" s="173"/>
      <c r="P126" s="173"/>
      <c r="Q126" s="173"/>
      <c r="R126" s="173"/>
      <c r="S126" s="173"/>
      <c r="T126" s="174"/>
      <c r="AT126" s="168" t="s">
        <v>143</v>
      </c>
      <c r="AU126" s="168" t="s">
        <v>83</v>
      </c>
      <c r="AV126" s="12" t="s">
        <v>83</v>
      </c>
      <c r="AW126" s="12" t="s">
        <v>30</v>
      </c>
      <c r="AX126" s="12" t="s">
        <v>73</v>
      </c>
      <c r="AY126" s="168" t="s">
        <v>132</v>
      </c>
    </row>
    <row r="127" spans="2:65" s="13" customFormat="1" ht="11.25">
      <c r="B127" s="175"/>
      <c r="D127" s="164" t="s">
        <v>143</v>
      </c>
      <c r="E127" s="176" t="s">
        <v>1</v>
      </c>
      <c r="F127" s="177" t="s">
        <v>155</v>
      </c>
      <c r="H127" s="178">
        <v>4.5</v>
      </c>
      <c r="I127" s="179"/>
      <c r="L127" s="175"/>
      <c r="M127" s="180"/>
      <c r="N127" s="181"/>
      <c r="O127" s="181"/>
      <c r="P127" s="181"/>
      <c r="Q127" s="181"/>
      <c r="R127" s="181"/>
      <c r="S127" s="181"/>
      <c r="T127" s="182"/>
      <c r="AT127" s="176" t="s">
        <v>143</v>
      </c>
      <c r="AU127" s="176" t="s">
        <v>83</v>
      </c>
      <c r="AV127" s="13" t="s">
        <v>139</v>
      </c>
      <c r="AW127" s="13" t="s">
        <v>30</v>
      </c>
      <c r="AX127" s="13" t="s">
        <v>81</v>
      </c>
      <c r="AY127" s="176" t="s">
        <v>132</v>
      </c>
    </row>
    <row r="128" spans="2:65" s="1" customFormat="1" ht="48" customHeight="1">
      <c r="B128" s="150"/>
      <c r="C128" s="151" t="s">
        <v>83</v>
      </c>
      <c r="D128" s="151" t="s">
        <v>134</v>
      </c>
      <c r="E128" s="152" t="s">
        <v>686</v>
      </c>
      <c r="F128" s="153" t="s">
        <v>687</v>
      </c>
      <c r="G128" s="154" t="s">
        <v>220</v>
      </c>
      <c r="H128" s="155">
        <v>4.5</v>
      </c>
      <c r="I128" s="156"/>
      <c r="J128" s="157">
        <f>ROUND(I128*H128,2)</f>
        <v>0</v>
      </c>
      <c r="K128" s="153" t="s">
        <v>424</v>
      </c>
      <c r="L128" s="32"/>
      <c r="M128" s="158" t="s">
        <v>1</v>
      </c>
      <c r="N128" s="159" t="s">
        <v>38</v>
      </c>
      <c r="O128" s="55"/>
      <c r="P128" s="160">
        <f>O128*H128</f>
        <v>0</v>
      </c>
      <c r="Q128" s="160">
        <v>0</v>
      </c>
      <c r="R128" s="160">
        <f>Q128*H128</f>
        <v>0</v>
      </c>
      <c r="S128" s="160">
        <v>0.316</v>
      </c>
      <c r="T128" s="161">
        <f>S128*H128</f>
        <v>1.4219999999999999</v>
      </c>
      <c r="AR128" s="162" t="s">
        <v>139</v>
      </c>
      <c r="AT128" s="162" t="s">
        <v>134</v>
      </c>
      <c r="AU128" s="162" t="s">
        <v>83</v>
      </c>
      <c r="AY128" s="17" t="s">
        <v>132</v>
      </c>
      <c r="BE128" s="163">
        <f>IF(N128="základní",J128,0)</f>
        <v>0</v>
      </c>
      <c r="BF128" s="163">
        <f>IF(N128="snížená",J128,0)</f>
        <v>0</v>
      </c>
      <c r="BG128" s="163">
        <f>IF(N128="zákl. přenesená",J128,0)</f>
        <v>0</v>
      </c>
      <c r="BH128" s="163">
        <f>IF(N128="sníž. přenesená",J128,0)</f>
        <v>0</v>
      </c>
      <c r="BI128" s="163">
        <f>IF(N128="nulová",J128,0)</f>
        <v>0</v>
      </c>
      <c r="BJ128" s="17" t="s">
        <v>81</v>
      </c>
      <c r="BK128" s="163">
        <f>ROUND(I128*H128,2)</f>
        <v>0</v>
      </c>
      <c r="BL128" s="17" t="s">
        <v>139</v>
      </c>
      <c r="BM128" s="162" t="s">
        <v>688</v>
      </c>
    </row>
    <row r="129" spans="2:65" s="12" customFormat="1" ht="11.25">
      <c r="B129" s="167"/>
      <c r="D129" s="164" t="s">
        <v>143</v>
      </c>
      <c r="E129" s="168" t="s">
        <v>1</v>
      </c>
      <c r="F129" s="169" t="s">
        <v>685</v>
      </c>
      <c r="H129" s="170">
        <v>4.5</v>
      </c>
      <c r="I129" s="171"/>
      <c r="L129" s="167"/>
      <c r="M129" s="172"/>
      <c r="N129" s="173"/>
      <c r="O129" s="173"/>
      <c r="P129" s="173"/>
      <c r="Q129" s="173"/>
      <c r="R129" s="173"/>
      <c r="S129" s="173"/>
      <c r="T129" s="174"/>
      <c r="AT129" s="168" t="s">
        <v>143</v>
      </c>
      <c r="AU129" s="168" t="s">
        <v>83</v>
      </c>
      <c r="AV129" s="12" t="s">
        <v>83</v>
      </c>
      <c r="AW129" s="12" t="s">
        <v>30</v>
      </c>
      <c r="AX129" s="12" t="s">
        <v>73</v>
      </c>
      <c r="AY129" s="168" t="s">
        <v>132</v>
      </c>
    </row>
    <row r="130" spans="2:65" s="13" customFormat="1" ht="11.25">
      <c r="B130" s="175"/>
      <c r="D130" s="164" t="s">
        <v>143</v>
      </c>
      <c r="E130" s="176" t="s">
        <v>1</v>
      </c>
      <c r="F130" s="177" t="s">
        <v>155</v>
      </c>
      <c r="H130" s="178">
        <v>4.5</v>
      </c>
      <c r="I130" s="179"/>
      <c r="L130" s="175"/>
      <c r="M130" s="180"/>
      <c r="N130" s="181"/>
      <c r="O130" s="181"/>
      <c r="P130" s="181"/>
      <c r="Q130" s="181"/>
      <c r="R130" s="181"/>
      <c r="S130" s="181"/>
      <c r="T130" s="182"/>
      <c r="AT130" s="176" t="s">
        <v>143</v>
      </c>
      <c r="AU130" s="176" t="s">
        <v>83</v>
      </c>
      <c r="AV130" s="13" t="s">
        <v>139</v>
      </c>
      <c r="AW130" s="13" t="s">
        <v>30</v>
      </c>
      <c r="AX130" s="13" t="s">
        <v>81</v>
      </c>
      <c r="AY130" s="176" t="s">
        <v>132</v>
      </c>
    </row>
    <row r="131" spans="2:65" s="1" customFormat="1" ht="24" customHeight="1">
      <c r="B131" s="150"/>
      <c r="C131" s="151" t="s">
        <v>156</v>
      </c>
      <c r="D131" s="151" t="s">
        <v>134</v>
      </c>
      <c r="E131" s="152" t="s">
        <v>430</v>
      </c>
      <c r="F131" s="153" t="s">
        <v>431</v>
      </c>
      <c r="G131" s="154" t="s">
        <v>432</v>
      </c>
      <c r="H131" s="155">
        <v>320</v>
      </c>
      <c r="I131" s="156"/>
      <c r="J131" s="157">
        <f>ROUND(I131*H131,2)</f>
        <v>0</v>
      </c>
      <c r="K131" s="153" t="s">
        <v>424</v>
      </c>
      <c r="L131" s="32"/>
      <c r="M131" s="158" t="s">
        <v>1</v>
      </c>
      <c r="N131" s="159" t="s">
        <v>38</v>
      </c>
      <c r="O131" s="55"/>
      <c r="P131" s="160">
        <f>O131*H131</f>
        <v>0</v>
      </c>
      <c r="Q131" s="160">
        <v>0</v>
      </c>
      <c r="R131" s="160">
        <f>Q131*H131</f>
        <v>0</v>
      </c>
      <c r="S131" s="160">
        <v>0</v>
      </c>
      <c r="T131" s="161">
        <f>S131*H131</f>
        <v>0</v>
      </c>
      <c r="AR131" s="162" t="s">
        <v>139</v>
      </c>
      <c r="AT131" s="162" t="s">
        <v>134</v>
      </c>
      <c r="AU131" s="162" t="s">
        <v>83</v>
      </c>
      <c r="AY131" s="17" t="s">
        <v>132</v>
      </c>
      <c r="BE131" s="163">
        <f>IF(N131="základní",J131,0)</f>
        <v>0</v>
      </c>
      <c r="BF131" s="163">
        <f>IF(N131="snížená",J131,0)</f>
        <v>0</v>
      </c>
      <c r="BG131" s="163">
        <f>IF(N131="zákl. přenesená",J131,0)</f>
        <v>0</v>
      </c>
      <c r="BH131" s="163">
        <f>IF(N131="sníž. přenesená",J131,0)</f>
        <v>0</v>
      </c>
      <c r="BI131" s="163">
        <f>IF(N131="nulová",J131,0)</f>
        <v>0</v>
      </c>
      <c r="BJ131" s="17" t="s">
        <v>81</v>
      </c>
      <c r="BK131" s="163">
        <f>ROUND(I131*H131,2)</f>
        <v>0</v>
      </c>
      <c r="BL131" s="17" t="s">
        <v>139</v>
      </c>
      <c r="BM131" s="162" t="s">
        <v>689</v>
      </c>
    </row>
    <row r="132" spans="2:65" s="12" customFormat="1" ht="11.25">
      <c r="B132" s="167"/>
      <c r="D132" s="164" t="s">
        <v>143</v>
      </c>
      <c r="E132" s="168" t="s">
        <v>1</v>
      </c>
      <c r="F132" s="169" t="s">
        <v>690</v>
      </c>
      <c r="H132" s="170">
        <v>320</v>
      </c>
      <c r="I132" s="171"/>
      <c r="L132" s="167"/>
      <c r="M132" s="172"/>
      <c r="N132" s="173"/>
      <c r="O132" s="173"/>
      <c r="P132" s="173"/>
      <c r="Q132" s="173"/>
      <c r="R132" s="173"/>
      <c r="S132" s="173"/>
      <c r="T132" s="174"/>
      <c r="AT132" s="168" t="s">
        <v>143</v>
      </c>
      <c r="AU132" s="168" t="s">
        <v>83</v>
      </c>
      <c r="AV132" s="12" t="s">
        <v>83</v>
      </c>
      <c r="AW132" s="12" t="s">
        <v>30</v>
      </c>
      <c r="AX132" s="12" t="s">
        <v>81</v>
      </c>
      <c r="AY132" s="168" t="s">
        <v>132</v>
      </c>
    </row>
    <row r="133" spans="2:65" s="1" customFormat="1" ht="36" customHeight="1">
      <c r="B133" s="150"/>
      <c r="C133" s="151" t="s">
        <v>139</v>
      </c>
      <c r="D133" s="151" t="s">
        <v>134</v>
      </c>
      <c r="E133" s="152" t="s">
        <v>435</v>
      </c>
      <c r="F133" s="153" t="s">
        <v>436</v>
      </c>
      <c r="G133" s="154" t="s">
        <v>437</v>
      </c>
      <c r="H133" s="155">
        <v>40</v>
      </c>
      <c r="I133" s="156"/>
      <c r="J133" s="157">
        <f>ROUND(I133*H133,2)</f>
        <v>0</v>
      </c>
      <c r="K133" s="153" t="s">
        <v>424</v>
      </c>
      <c r="L133" s="32"/>
      <c r="M133" s="158" t="s">
        <v>1</v>
      </c>
      <c r="N133" s="159" t="s">
        <v>38</v>
      </c>
      <c r="O133" s="55"/>
      <c r="P133" s="160">
        <f>O133*H133</f>
        <v>0</v>
      </c>
      <c r="Q133" s="160">
        <v>0</v>
      </c>
      <c r="R133" s="160">
        <f>Q133*H133</f>
        <v>0</v>
      </c>
      <c r="S133" s="160">
        <v>0</v>
      </c>
      <c r="T133" s="161">
        <f>S133*H133</f>
        <v>0</v>
      </c>
      <c r="AR133" s="162" t="s">
        <v>139</v>
      </c>
      <c r="AT133" s="162" t="s">
        <v>134</v>
      </c>
      <c r="AU133" s="162" t="s">
        <v>83</v>
      </c>
      <c r="AY133" s="17" t="s">
        <v>132</v>
      </c>
      <c r="BE133" s="163">
        <f>IF(N133="základní",J133,0)</f>
        <v>0</v>
      </c>
      <c r="BF133" s="163">
        <f>IF(N133="snížená",J133,0)</f>
        <v>0</v>
      </c>
      <c r="BG133" s="163">
        <f>IF(N133="zákl. přenesená",J133,0)</f>
        <v>0</v>
      </c>
      <c r="BH133" s="163">
        <f>IF(N133="sníž. přenesená",J133,0)</f>
        <v>0</v>
      </c>
      <c r="BI133" s="163">
        <f>IF(N133="nulová",J133,0)</f>
        <v>0</v>
      </c>
      <c r="BJ133" s="17" t="s">
        <v>81</v>
      </c>
      <c r="BK133" s="163">
        <f>ROUND(I133*H133,2)</f>
        <v>0</v>
      </c>
      <c r="BL133" s="17" t="s">
        <v>139</v>
      </c>
      <c r="BM133" s="162" t="s">
        <v>691</v>
      </c>
    </row>
    <row r="134" spans="2:65" s="12" customFormat="1" ht="11.25">
      <c r="B134" s="167"/>
      <c r="D134" s="164" t="s">
        <v>143</v>
      </c>
      <c r="E134" s="168" t="s">
        <v>1</v>
      </c>
      <c r="F134" s="169" t="s">
        <v>692</v>
      </c>
      <c r="H134" s="170">
        <v>40</v>
      </c>
      <c r="I134" s="171"/>
      <c r="L134" s="167"/>
      <c r="M134" s="172"/>
      <c r="N134" s="173"/>
      <c r="O134" s="173"/>
      <c r="P134" s="173"/>
      <c r="Q134" s="173"/>
      <c r="R134" s="173"/>
      <c r="S134" s="173"/>
      <c r="T134" s="174"/>
      <c r="AT134" s="168" t="s">
        <v>143</v>
      </c>
      <c r="AU134" s="168" t="s">
        <v>83</v>
      </c>
      <c r="AV134" s="12" t="s">
        <v>83</v>
      </c>
      <c r="AW134" s="12" t="s">
        <v>30</v>
      </c>
      <c r="AX134" s="12" t="s">
        <v>81</v>
      </c>
      <c r="AY134" s="168" t="s">
        <v>132</v>
      </c>
    </row>
    <row r="135" spans="2:65" s="1" customFormat="1" ht="84" customHeight="1">
      <c r="B135" s="150"/>
      <c r="C135" s="151" t="s">
        <v>166</v>
      </c>
      <c r="D135" s="151" t="s">
        <v>134</v>
      </c>
      <c r="E135" s="152" t="s">
        <v>693</v>
      </c>
      <c r="F135" s="153" t="s">
        <v>694</v>
      </c>
      <c r="G135" s="154" t="s">
        <v>262</v>
      </c>
      <c r="H135" s="155">
        <v>4</v>
      </c>
      <c r="I135" s="156"/>
      <c r="J135" s="157">
        <f>ROUND(I135*H135,2)</f>
        <v>0</v>
      </c>
      <c r="K135" s="153" t="s">
        <v>424</v>
      </c>
      <c r="L135" s="32"/>
      <c r="M135" s="158" t="s">
        <v>1</v>
      </c>
      <c r="N135" s="159" t="s">
        <v>38</v>
      </c>
      <c r="O135" s="55"/>
      <c r="P135" s="160">
        <f>O135*H135</f>
        <v>0</v>
      </c>
      <c r="Q135" s="160">
        <v>8.6800000000000002E-3</v>
      </c>
      <c r="R135" s="160">
        <f>Q135*H135</f>
        <v>3.4720000000000001E-2</v>
      </c>
      <c r="S135" s="160">
        <v>0</v>
      </c>
      <c r="T135" s="161">
        <f>S135*H135</f>
        <v>0</v>
      </c>
      <c r="AR135" s="162" t="s">
        <v>139</v>
      </c>
      <c r="AT135" s="162" t="s">
        <v>134</v>
      </c>
      <c r="AU135" s="162" t="s">
        <v>83</v>
      </c>
      <c r="AY135" s="17" t="s">
        <v>132</v>
      </c>
      <c r="BE135" s="163">
        <f>IF(N135="základní",J135,0)</f>
        <v>0</v>
      </c>
      <c r="BF135" s="163">
        <f>IF(N135="snížená",J135,0)</f>
        <v>0</v>
      </c>
      <c r="BG135" s="163">
        <f>IF(N135="zákl. přenesená",J135,0)</f>
        <v>0</v>
      </c>
      <c r="BH135" s="163">
        <f>IF(N135="sníž. přenesená",J135,0)</f>
        <v>0</v>
      </c>
      <c r="BI135" s="163">
        <f>IF(N135="nulová",J135,0)</f>
        <v>0</v>
      </c>
      <c r="BJ135" s="17" t="s">
        <v>81</v>
      </c>
      <c r="BK135" s="163">
        <f>ROUND(I135*H135,2)</f>
        <v>0</v>
      </c>
      <c r="BL135" s="17" t="s">
        <v>139</v>
      </c>
      <c r="BM135" s="162" t="s">
        <v>695</v>
      </c>
    </row>
    <row r="136" spans="2:65" s="12" customFormat="1" ht="11.25">
      <c r="B136" s="167"/>
      <c r="D136" s="164" t="s">
        <v>143</v>
      </c>
      <c r="E136" s="168" t="s">
        <v>1</v>
      </c>
      <c r="F136" s="169" t="s">
        <v>696</v>
      </c>
      <c r="H136" s="170">
        <v>4</v>
      </c>
      <c r="I136" s="171"/>
      <c r="L136" s="167"/>
      <c r="M136" s="172"/>
      <c r="N136" s="173"/>
      <c r="O136" s="173"/>
      <c r="P136" s="173"/>
      <c r="Q136" s="173"/>
      <c r="R136" s="173"/>
      <c r="S136" s="173"/>
      <c r="T136" s="174"/>
      <c r="AT136" s="168" t="s">
        <v>143</v>
      </c>
      <c r="AU136" s="168" t="s">
        <v>83</v>
      </c>
      <c r="AV136" s="12" t="s">
        <v>83</v>
      </c>
      <c r="AW136" s="12" t="s">
        <v>30</v>
      </c>
      <c r="AX136" s="12" t="s">
        <v>81</v>
      </c>
      <c r="AY136" s="168" t="s">
        <v>132</v>
      </c>
    </row>
    <row r="137" spans="2:65" s="1" customFormat="1" ht="84" customHeight="1">
      <c r="B137" s="150"/>
      <c r="C137" s="151" t="s">
        <v>171</v>
      </c>
      <c r="D137" s="151" t="s">
        <v>134</v>
      </c>
      <c r="E137" s="152" t="s">
        <v>697</v>
      </c>
      <c r="F137" s="153" t="s">
        <v>698</v>
      </c>
      <c r="G137" s="154" t="s">
        <v>262</v>
      </c>
      <c r="H137" s="155">
        <v>4</v>
      </c>
      <c r="I137" s="156"/>
      <c r="J137" s="157">
        <f>ROUND(I137*H137,2)</f>
        <v>0</v>
      </c>
      <c r="K137" s="153" t="s">
        <v>424</v>
      </c>
      <c r="L137" s="32"/>
      <c r="M137" s="158" t="s">
        <v>1</v>
      </c>
      <c r="N137" s="159" t="s">
        <v>38</v>
      </c>
      <c r="O137" s="55"/>
      <c r="P137" s="160">
        <f>O137*H137</f>
        <v>0</v>
      </c>
      <c r="Q137" s="160">
        <v>3.6900000000000002E-2</v>
      </c>
      <c r="R137" s="160">
        <f>Q137*H137</f>
        <v>0.14760000000000001</v>
      </c>
      <c r="S137" s="160">
        <v>0</v>
      </c>
      <c r="T137" s="161">
        <f>S137*H137</f>
        <v>0</v>
      </c>
      <c r="AR137" s="162" t="s">
        <v>139</v>
      </c>
      <c r="AT137" s="162" t="s">
        <v>134</v>
      </c>
      <c r="AU137" s="162" t="s">
        <v>83</v>
      </c>
      <c r="AY137" s="17" t="s">
        <v>132</v>
      </c>
      <c r="BE137" s="163">
        <f>IF(N137="základní",J137,0)</f>
        <v>0</v>
      </c>
      <c r="BF137" s="163">
        <f>IF(N137="snížená",J137,0)</f>
        <v>0</v>
      </c>
      <c r="BG137" s="163">
        <f>IF(N137="zákl. přenesená",J137,0)</f>
        <v>0</v>
      </c>
      <c r="BH137" s="163">
        <f>IF(N137="sníž. přenesená",J137,0)</f>
        <v>0</v>
      </c>
      <c r="BI137" s="163">
        <f>IF(N137="nulová",J137,0)</f>
        <v>0</v>
      </c>
      <c r="BJ137" s="17" t="s">
        <v>81</v>
      </c>
      <c r="BK137" s="163">
        <f>ROUND(I137*H137,2)</f>
        <v>0</v>
      </c>
      <c r="BL137" s="17" t="s">
        <v>139</v>
      </c>
      <c r="BM137" s="162" t="s">
        <v>699</v>
      </c>
    </row>
    <row r="138" spans="2:65" s="12" customFormat="1" ht="11.25">
      <c r="B138" s="167"/>
      <c r="D138" s="164" t="s">
        <v>143</v>
      </c>
      <c r="E138" s="168" t="s">
        <v>1</v>
      </c>
      <c r="F138" s="169" t="s">
        <v>696</v>
      </c>
      <c r="H138" s="170">
        <v>4</v>
      </c>
      <c r="I138" s="171"/>
      <c r="L138" s="167"/>
      <c r="M138" s="172"/>
      <c r="N138" s="173"/>
      <c r="O138" s="173"/>
      <c r="P138" s="173"/>
      <c r="Q138" s="173"/>
      <c r="R138" s="173"/>
      <c r="S138" s="173"/>
      <c r="T138" s="174"/>
      <c r="AT138" s="168" t="s">
        <v>143</v>
      </c>
      <c r="AU138" s="168" t="s">
        <v>83</v>
      </c>
      <c r="AV138" s="12" t="s">
        <v>83</v>
      </c>
      <c r="AW138" s="12" t="s">
        <v>30</v>
      </c>
      <c r="AX138" s="12" t="s">
        <v>81</v>
      </c>
      <c r="AY138" s="168" t="s">
        <v>132</v>
      </c>
    </row>
    <row r="139" spans="2:65" s="1" customFormat="1" ht="36" customHeight="1">
      <c r="B139" s="150"/>
      <c r="C139" s="151" t="s">
        <v>177</v>
      </c>
      <c r="D139" s="151" t="s">
        <v>134</v>
      </c>
      <c r="E139" s="152" t="s">
        <v>440</v>
      </c>
      <c r="F139" s="153" t="s">
        <v>441</v>
      </c>
      <c r="G139" s="154" t="s">
        <v>262</v>
      </c>
      <c r="H139" s="155">
        <v>16</v>
      </c>
      <c r="I139" s="156"/>
      <c r="J139" s="157">
        <f>ROUND(I139*H139,2)</f>
        <v>0</v>
      </c>
      <c r="K139" s="153" t="s">
        <v>424</v>
      </c>
      <c r="L139" s="32"/>
      <c r="M139" s="158" t="s">
        <v>1</v>
      </c>
      <c r="N139" s="159" t="s">
        <v>38</v>
      </c>
      <c r="O139" s="55"/>
      <c r="P139" s="160">
        <f>O139*H139</f>
        <v>0</v>
      </c>
      <c r="Q139" s="160">
        <v>2.9999999999999997E-4</v>
      </c>
      <c r="R139" s="160">
        <f>Q139*H139</f>
        <v>4.7999999999999996E-3</v>
      </c>
      <c r="S139" s="160">
        <v>0</v>
      </c>
      <c r="T139" s="161">
        <f>S139*H139</f>
        <v>0</v>
      </c>
      <c r="AR139" s="162" t="s">
        <v>139</v>
      </c>
      <c r="AT139" s="162" t="s">
        <v>134</v>
      </c>
      <c r="AU139" s="162" t="s">
        <v>83</v>
      </c>
      <c r="AY139" s="17" t="s">
        <v>132</v>
      </c>
      <c r="BE139" s="163">
        <f>IF(N139="základní",J139,0)</f>
        <v>0</v>
      </c>
      <c r="BF139" s="163">
        <f>IF(N139="snížená",J139,0)</f>
        <v>0</v>
      </c>
      <c r="BG139" s="163">
        <f>IF(N139="zákl. přenesená",J139,0)</f>
        <v>0</v>
      </c>
      <c r="BH139" s="163">
        <f>IF(N139="sníž. přenesená",J139,0)</f>
        <v>0</v>
      </c>
      <c r="BI139" s="163">
        <f>IF(N139="nulová",J139,0)</f>
        <v>0</v>
      </c>
      <c r="BJ139" s="17" t="s">
        <v>81</v>
      </c>
      <c r="BK139" s="163">
        <f>ROUND(I139*H139,2)</f>
        <v>0</v>
      </c>
      <c r="BL139" s="17" t="s">
        <v>139</v>
      </c>
      <c r="BM139" s="162" t="s">
        <v>700</v>
      </c>
    </row>
    <row r="140" spans="2:65" s="12" customFormat="1" ht="11.25">
      <c r="B140" s="167"/>
      <c r="D140" s="164" t="s">
        <v>143</v>
      </c>
      <c r="E140" s="168" t="s">
        <v>1</v>
      </c>
      <c r="F140" s="169" t="s">
        <v>443</v>
      </c>
      <c r="H140" s="170">
        <v>16</v>
      </c>
      <c r="I140" s="171"/>
      <c r="L140" s="167"/>
      <c r="M140" s="172"/>
      <c r="N140" s="173"/>
      <c r="O140" s="173"/>
      <c r="P140" s="173"/>
      <c r="Q140" s="173"/>
      <c r="R140" s="173"/>
      <c r="S140" s="173"/>
      <c r="T140" s="174"/>
      <c r="AT140" s="168" t="s">
        <v>143</v>
      </c>
      <c r="AU140" s="168" t="s">
        <v>83</v>
      </c>
      <c r="AV140" s="12" t="s">
        <v>83</v>
      </c>
      <c r="AW140" s="12" t="s">
        <v>30</v>
      </c>
      <c r="AX140" s="12" t="s">
        <v>81</v>
      </c>
      <c r="AY140" s="168" t="s">
        <v>132</v>
      </c>
    </row>
    <row r="141" spans="2:65" s="1" customFormat="1" ht="36" customHeight="1">
      <c r="B141" s="150"/>
      <c r="C141" s="151" t="s">
        <v>183</v>
      </c>
      <c r="D141" s="151" t="s">
        <v>134</v>
      </c>
      <c r="E141" s="152" t="s">
        <v>444</v>
      </c>
      <c r="F141" s="153" t="s">
        <v>445</v>
      </c>
      <c r="G141" s="154" t="s">
        <v>262</v>
      </c>
      <c r="H141" s="155">
        <v>16</v>
      </c>
      <c r="I141" s="156"/>
      <c r="J141" s="157">
        <f>ROUND(I141*H141,2)</f>
        <v>0</v>
      </c>
      <c r="K141" s="153" t="s">
        <v>424</v>
      </c>
      <c r="L141" s="32"/>
      <c r="M141" s="158" t="s">
        <v>1</v>
      </c>
      <c r="N141" s="159" t="s">
        <v>38</v>
      </c>
      <c r="O141" s="55"/>
      <c r="P141" s="160">
        <f>O141*H141</f>
        <v>0</v>
      </c>
      <c r="Q141" s="160">
        <v>0</v>
      </c>
      <c r="R141" s="160">
        <f>Q141*H141</f>
        <v>0</v>
      </c>
      <c r="S141" s="160">
        <v>0</v>
      </c>
      <c r="T141" s="161">
        <f>S141*H141</f>
        <v>0</v>
      </c>
      <c r="AR141" s="162" t="s">
        <v>139</v>
      </c>
      <c r="AT141" s="162" t="s">
        <v>134</v>
      </c>
      <c r="AU141" s="162" t="s">
        <v>83</v>
      </c>
      <c r="AY141" s="17" t="s">
        <v>132</v>
      </c>
      <c r="BE141" s="163">
        <f>IF(N141="základní",J141,0)</f>
        <v>0</v>
      </c>
      <c r="BF141" s="163">
        <f>IF(N141="snížená",J141,0)</f>
        <v>0</v>
      </c>
      <c r="BG141" s="163">
        <f>IF(N141="zákl. přenesená",J141,0)</f>
        <v>0</v>
      </c>
      <c r="BH141" s="163">
        <f>IF(N141="sníž. přenesená",J141,0)</f>
        <v>0</v>
      </c>
      <c r="BI141" s="163">
        <f>IF(N141="nulová",J141,0)</f>
        <v>0</v>
      </c>
      <c r="BJ141" s="17" t="s">
        <v>81</v>
      </c>
      <c r="BK141" s="163">
        <f>ROUND(I141*H141,2)</f>
        <v>0</v>
      </c>
      <c r="BL141" s="17" t="s">
        <v>139</v>
      </c>
      <c r="BM141" s="162" t="s">
        <v>701</v>
      </c>
    </row>
    <row r="142" spans="2:65" s="12" customFormat="1" ht="11.25">
      <c r="B142" s="167"/>
      <c r="D142" s="164" t="s">
        <v>143</v>
      </c>
      <c r="E142" s="168" t="s">
        <v>1</v>
      </c>
      <c r="F142" s="169" t="s">
        <v>447</v>
      </c>
      <c r="H142" s="170">
        <v>16</v>
      </c>
      <c r="I142" s="171"/>
      <c r="L142" s="167"/>
      <c r="M142" s="172"/>
      <c r="N142" s="173"/>
      <c r="O142" s="173"/>
      <c r="P142" s="173"/>
      <c r="Q142" s="173"/>
      <c r="R142" s="173"/>
      <c r="S142" s="173"/>
      <c r="T142" s="174"/>
      <c r="AT142" s="168" t="s">
        <v>143</v>
      </c>
      <c r="AU142" s="168" t="s">
        <v>83</v>
      </c>
      <c r="AV142" s="12" t="s">
        <v>83</v>
      </c>
      <c r="AW142" s="12" t="s">
        <v>30</v>
      </c>
      <c r="AX142" s="12" t="s">
        <v>81</v>
      </c>
      <c r="AY142" s="168" t="s">
        <v>132</v>
      </c>
    </row>
    <row r="143" spans="2:65" s="1" customFormat="1" ht="24" customHeight="1">
      <c r="B143" s="150"/>
      <c r="C143" s="151" t="s">
        <v>188</v>
      </c>
      <c r="D143" s="151" t="s">
        <v>134</v>
      </c>
      <c r="E143" s="152" t="s">
        <v>448</v>
      </c>
      <c r="F143" s="153" t="s">
        <v>449</v>
      </c>
      <c r="G143" s="154" t="s">
        <v>262</v>
      </c>
      <c r="H143" s="155">
        <v>30.8</v>
      </c>
      <c r="I143" s="156"/>
      <c r="J143" s="157">
        <f>ROUND(I143*H143,2)</f>
        <v>0</v>
      </c>
      <c r="K143" s="153" t="s">
        <v>424</v>
      </c>
      <c r="L143" s="32"/>
      <c r="M143" s="158" t="s">
        <v>1</v>
      </c>
      <c r="N143" s="159" t="s">
        <v>38</v>
      </c>
      <c r="O143" s="55"/>
      <c r="P143" s="160">
        <f>O143*H143</f>
        <v>0</v>
      </c>
      <c r="Q143" s="160">
        <v>1.1820000000000001E-2</v>
      </c>
      <c r="R143" s="160">
        <f>Q143*H143</f>
        <v>0.36405600000000005</v>
      </c>
      <c r="S143" s="160">
        <v>0</v>
      </c>
      <c r="T143" s="161">
        <f>S143*H143</f>
        <v>0</v>
      </c>
      <c r="AR143" s="162" t="s">
        <v>139</v>
      </c>
      <c r="AT143" s="162" t="s">
        <v>134</v>
      </c>
      <c r="AU143" s="162" t="s">
        <v>83</v>
      </c>
      <c r="AY143" s="17" t="s">
        <v>132</v>
      </c>
      <c r="BE143" s="163">
        <f>IF(N143="základní",J143,0)</f>
        <v>0</v>
      </c>
      <c r="BF143" s="163">
        <f>IF(N143="snížená",J143,0)</f>
        <v>0</v>
      </c>
      <c r="BG143" s="163">
        <f>IF(N143="zákl. přenesená",J143,0)</f>
        <v>0</v>
      </c>
      <c r="BH143" s="163">
        <f>IF(N143="sníž. přenesená",J143,0)</f>
        <v>0</v>
      </c>
      <c r="BI143" s="163">
        <f>IF(N143="nulová",J143,0)</f>
        <v>0</v>
      </c>
      <c r="BJ143" s="17" t="s">
        <v>81</v>
      </c>
      <c r="BK143" s="163">
        <f>ROUND(I143*H143,2)</f>
        <v>0</v>
      </c>
      <c r="BL143" s="17" t="s">
        <v>139</v>
      </c>
      <c r="BM143" s="162" t="s">
        <v>702</v>
      </c>
    </row>
    <row r="144" spans="2:65" s="12" customFormat="1" ht="11.25">
      <c r="B144" s="167"/>
      <c r="D144" s="164" t="s">
        <v>143</v>
      </c>
      <c r="E144" s="168" t="s">
        <v>1</v>
      </c>
      <c r="F144" s="169" t="s">
        <v>703</v>
      </c>
      <c r="H144" s="170">
        <v>30.8</v>
      </c>
      <c r="I144" s="171"/>
      <c r="L144" s="167"/>
      <c r="M144" s="172"/>
      <c r="N144" s="173"/>
      <c r="O144" s="173"/>
      <c r="P144" s="173"/>
      <c r="Q144" s="173"/>
      <c r="R144" s="173"/>
      <c r="S144" s="173"/>
      <c r="T144" s="174"/>
      <c r="AT144" s="168" t="s">
        <v>143</v>
      </c>
      <c r="AU144" s="168" t="s">
        <v>83</v>
      </c>
      <c r="AV144" s="12" t="s">
        <v>83</v>
      </c>
      <c r="AW144" s="12" t="s">
        <v>30</v>
      </c>
      <c r="AX144" s="12" t="s">
        <v>81</v>
      </c>
      <c r="AY144" s="168" t="s">
        <v>132</v>
      </c>
    </row>
    <row r="145" spans="2:65" s="1" customFormat="1" ht="24" customHeight="1">
      <c r="B145" s="150"/>
      <c r="C145" s="151" t="s">
        <v>193</v>
      </c>
      <c r="D145" s="151" t="s">
        <v>134</v>
      </c>
      <c r="E145" s="152" t="s">
        <v>452</v>
      </c>
      <c r="F145" s="153" t="s">
        <v>453</v>
      </c>
      <c r="G145" s="154" t="s">
        <v>262</v>
      </c>
      <c r="H145" s="155">
        <v>30.8</v>
      </c>
      <c r="I145" s="156"/>
      <c r="J145" s="157">
        <f>ROUND(I145*H145,2)</f>
        <v>0</v>
      </c>
      <c r="K145" s="153" t="s">
        <v>424</v>
      </c>
      <c r="L145" s="32"/>
      <c r="M145" s="158" t="s">
        <v>1</v>
      </c>
      <c r="N145" s="159" t="s">
        <v>38</v>
      </c>
      <c r="O145" s="55"/>
      <c r="P145" s="160">
        <f>O145*H145</f>
        <v>0</v>
      </c>
      <c r="Q145" s="160">
        <v>0</v>
      </c>
      <c r="R145" s="160">
        <f>Q145*H145</f>
        <v>0</v>
      </c>
      <c r="S145" s="160">
        <v>0</v>
      </c>
      <c r="T145" s="161">
        <f>S145*H145</f>
        <v>0</v>
      </c>
      <c r="AR145" s="162" t="s">
        <v>139</v>
      </c>
      <c r="AT145" s="162" t="s">
        <v>134</v>
      </c>
      <c r="AU145" s="162" t="s">
        <v>83</v>
      </c>
      <c r="AY145" s="17" t="s">
        <v>132</v>
      </c>
      <c r="BE145" s="163">
        <f>IF(N145="základní",J145,0)</f>
        <v>0</v>
      </c>
      <c r="BF145" s="163">
        <f>IF(N145="snížená",J145,0)</f>
        <v>0</v>
      </c>
      <c r="BG145" s="163">
        <f>IF(N145="zákl. přenesená",J145,0)</f>
        <v>0</v>
      </c>
      <c r="BH145" s="163">
        <f>IF(N145="sníž. přenesená",J145,0)</f>
        <v>0</v>
      </c>
      <c r="BI145" s="163">
        <f>IF(N145="nulová",J145,0)</f>
        <v>0</v>
      </c>
      <c r="BJ145" s="17" t="s">
        <v>81</v>
      </c>
      <c r="BK145" s="163">
        <f>ROUND(I145*H145,2)</f>
        <v>0</v>
      </c>
      <c r="BL145" s="17" t="s">
        <v>139</v>
      </c>
      <c r="BM145" s="162" t="s">
        <v>704</v>
      </c>
    </row>
    <row r="146" spans="2:65" s="12" customFormat="1" ht="11.25">
      <c r="B146" s="167"/>
      <c r="D146" s="164" t="s">
        <v>143</v>
      </c>
      <c r="E146" s="168" t="s">
        <v>1</v>
      </c>
      <c r="F146" s="169" t="s">
        <v>705</v>
      </c>
      <c r="H146" s="170">
        <v>30.8</v>
      </c>
      <c r="I146" s="171"/>
      <c r="L146" s="167"/>
      <c r="M146" s="172"/>
      <c r="N146" s="173"/>
      <c r="O146" s="173"/>
      <c r="P146" s="173"/>
      <c r="Q146" s="173"/>
      <c r="R146" s="173"/>
      <c r="S146" s="173"/>
      <c r="T146" s="174"/>
      <c r="AT146" s="168" t="s">
        <v>143</v>
      </c>
      <c r="AU146" s="168" t="s">
        <v>83</v>
      </c>
      <c r="AV146" s="12" t="s">
        <v>83</v>
      </c>
      <c r="AW146" s="12" t="s">
        <v>30</v>
      </c>
      <c r="AX146" s="12" t="s">
        <v>81</v>
      </c>
      <c r="AY146" s="168" t="s">
        <v>132</v>
      </c>
    </row>
    <row r="147" spans="2:65" s="1" customFormat="1" ht="36" customHeight="1">
      <c r="B147" s="150"/>
      <c r="C147" s="151" t="s">
        <v>199</v>
      </c>
      <c r="D147" s="151" t="s">
        <v>134</v>
      </c>
      <c r="E147" s="152" t="s">
        <v>706</v>
      </c>
      <c r="F147" s="153" t="s">
        <v>707</v>
      </c>
      <c r="G147" s="154" t="s">
        <v>137</v>
      </c>
      <c r="H147" s="155">
        <v>14.16</v>
      </c>
      <c r="I147" s="156"/>
      <c r="J147" s="157">
        <f>ROUND(I147*H147,2)</f>
        <v>0</v>
      </c>
      <c r="K147" s="153" t="s">
        <v>424</v>
      </c>
      <c r="L147" s="32"/>
      <c r="M147" s="158" t="s">
        <v>1</v>
      </c>
      <c r="N147" s="159" t="s">
        <v>38</v>
      </c>
      <c r="O147" s="55"/>
      <c r="P147" s="160">
        <f>O147*H147</f>
        <v>0</v>
      </c>
      <c r="Q147" s="160">
        <v>0</v>
      </c>
      <c r="R147" s="160">
        <f>Q147*H147</f>
        <v>0</v>
      </c>
      <c r="S147" s="160">
        <v>0</v>
      </c>
      <c r="T147" s="161">
        <f>S147*H147</f>
        <v>0</v>
      </c>
      <c r="AR147" s="162" t="s">
        <v>139</v>
      </c>
      <c r="AT147" s="162" t="s">
        <v>134</v>
      </c>
      <c r="AU147" s="162" t="s">
        <v>83</v>
      </c>
      <c r="AY147" s="17" t="s">
        <v>132</v>
      </c>
      <c r="BE147" s="163">
        <f>IF(N147="základní",J147,0)</f>
        <v>0</v>
      </c>
      <c r="BF147" s="163">
        <f>IF(N147="snížená",J147,0)</f>
        <v>0</v>
      </c>
      <c r="BG147" s="163">
        <f>IF(N147="zákl. přenesená",J147,0)</f>
        <v>0</v>
      </c>
      <c r="BH147" s="163">
        <f>IF(N147="sníž. přenesená",J147,0)</f>
        <v>0</v>
      </c>
      <c r="BI147" s="163">
        <f>IF(N147="nulová",J147,0)</f>
        <v>0</v>
      </c>
      <c r="BJ147" s="17" t="s">
        <v>81</v>
      </c>
      <c r="BK147" s="163">
        <f>ROUND(I147*H147,2)</f>
        <v>0</v>
      </c>
      <c r="BL147" s="17" t="s">
        <v>139</v>
      </c>
      <c r="BM147" s="162" t="s">
        <v>708</v>
      </c>
    </row>
    <row r="148" spans="2:65" s="12" customFormat="1" ht="11.25">
      <c r="B148" s="167"/>
      <c r="D148" s="164" t="s">
        <v>143</v>
      </c>
      <c r="E148" s="168" t="s">
        <v>1</v>
      </c>
      <c r="F148" s="169" t="s">
        <v>709</v>
      </c>
      <c r="H148" s="170">
        <v>6</v>
      </c>
      <c r="I148" s="171"/>
      <c r="L148" s="167"/>
      <c r="M148" s="172"/>
      <c r="N148" s="173"/>
      <c r="O148" s="173"/>
      <c r="P148" s="173"/>
      <c r="Q148" s="173"/>
      <c r="R148" s="173"/>
      <c r="S148" s="173"/>
      <c r="T148" s="174"/>
      <c r="AT148" s="168" t="s">
        <v>143</v>
      </c>
      <c r="AU148" s="168" t="s">
        <v>83</v>
      </c>
      <c r="AV148" s="12" t="s">
        <v>83</v>
      </c>
      <c r="AW148" s="12" t="s">
        <v>30</v>
      </c>
      <c r="AX148" s="12" t="s">
        <v>73</v>
      </c>
      <c r="AY148" s="168" t="s">
        <v>132</v>
      </c>
    </row>
    <row r="149" spans="2:65" s="12" customFormat="1" ht="11.25">
      <c r="B149" s="167"/>
      <c r="D149" s="164" t="s">
        <v>143</v>
      </c>
      <c r="E149" s="168" t="s">
        <v>1</v>
      </c>
      <c r="F149" s="169" t="s">
        <v>710</v>
      </c>
      <c r="H149" s="170">
        <v>8.16</v>
      </c>
      <c r="I149" s="171"/>
      <c r="L149" s="167"/>
      <c r="M149" s="172"/>
      <c r="N149" s="173"/>
      <c r="O149" s="173"/>
      <c r="P149" s="173"/>
      <c r="Q149" s="173"/>
      <c r="R149" s="173"/>
      <c r="S149" s="173"/>
      <c r="T149" s="174"/>
      <c r="AT149" s="168" t="s">
        <v>143</v>
      </c>
      <c r="AU149" s="168" t="s">
        <v>83</v>
      </c>
      <c r="AV149" s="12" t="s">
        <v>83</v>
      </c>
      <c r="AW149" s="12" t="s">
        <v>30</v>
      </c>
      <c r="AX149" s="12" t="s">
        <v>73</v>
      </c>
      <c r="AY149" s="168" t="s">
        <v>132</v>
      </c>
    </row>
    <row r="150" spans="2:65" s="13" customFormat="1" ht="11.25">
      <c r="B150" s="175"/>
      <c r="D150" s="164" t="s">
        <v>143</v>
      </c>
      <c r="E150" s="176" t="s">
        <v>1</v>
      </c>
      <c r="F150" s="177" t="s">
        <v>155</v>
      </c>
      <c r="H150" s="178">
        <v>14.16</v>
      </c>
      <c r="I150" s="179"/>
      <c r="L150" s="175"/>
      <c r="M150" s="180"/>
      <c r="N150" s="181"/>
      <c r="O150" s="181"/>
      <c r="P150" s="181"/>
      <c r="Q150" s="181"/>
      <c r="R150" s="181"/>
      <c r="S150" s="181"/>
      <c r="T150" s="182"/>
      <c r="AT150" s="176" t="s">
        <v>143</v>
      </c>
      <c r="AU150" s="176" t="s">
        <v>83</v>
      </c>
      <c r="AV150" s="13" t="s">
        <v>139</v>
      </c>
      <c r="AW150" s="13" t="s">
        <v>30</v>
      </c>
      <c r="AX150" s="13" t="s">
        <v>81</v>
      </c>
      <c r="AY150" s="176" t="s">
        <v>132</v>
      </c>
    </row>
    <row r="151" spans="2:65" s="1" customFormat="1" ht="36" customHeight="1">
      <c r="B151" s="150"/>
      <c r="C151" s="151" t="s">
        <v>206</v>
      </c>
      <c r="D151" s="151" t="s">
        <v>134</v>
      </c>
      <c r="E151" s="152" t="s">
        <v>455</v>
      </c>
      <c r="F151" s="153" t="s">
        <v>456</v>
      </c>
      <c r="G151" s="154" t="s">
        <v>137</v>
      </c>
      <c r="H151" s="155">
        <v>142.15</v>
      </c>
      <c r="I151" s="156"/>
      <c r="J151" s="157">
        <f>ROUND(I151*H151,2)</f>
        <v>0</v>
      </c>
      <c r="K151" s="153" t="s">
        <v>424</v>
      </c>
      <c r="L151" s="32"/>
      <c r="M151" s="158" t="s">
        <v>1</v>
      </c>
      <c r="N151" s="159" t="s">
        <v>38</v>
      </c>
      <c r="O151" s="55"/>
      <c r="P151" s="160">
        <f>O151*H151</f>
        <v>0</v>
      </c>
      <c r="Q151" s="160">
        <v>0</v>
      </c>
      <c r="R151" s="160">
        <f>Q151*H151</f>
        <v>0</v>
      </c>
      <c r="S151" s="160">
        <v>0</v>
      </c>
      <c r="T151" s="161">
        <f>S151*H151</f>
        <v>0</v>
      </c>
      <c r="AR151" s="162" t="s">
        <v>139</v>
      </c>
      <c r="AT151" s="162" t="s">
        <v>134</v>
      </c>
      <c r="AU151" s="162" t="s">
        <v>83</v>
      </c>
      <c r="AY151" s="17" t="s">
        <v>132</v>
      </c>
      <c r="BE151" s="163">
        <f>IF(N151="základní",J151,0)</f>
        <v>0</v>
      </c>
      <c r="BF151" s="163">
        <f>IF(N151="snížená",J151,0)</f>
        <v>0</v>
      </c>
      <c r="BG151" s="163">
        <f>IF(N151="zákl. přenesená",J151,0)</f>
        <v>0</v>
      </c>
      <c r="BH151" s="163">
        <f>IF(N151="sníž. přenesená",J151,0)</f>
        <v>0</v>
      </c>
      <c r="BI151" s="163">
        <f>IF(N151="nulová",J151,0)</f>
        <v>0</v>
      </c>
      <c r="BJ151" s="17" t="s">
        <v>81</v>
      </c>
      <c r="BK151" s="163">
        <f>ROUND(I151*H151,2)</f>
        <v>0</v>
      </c>
      <c r="BL151" s="17" t="s">
        <v>139</v>
      </c>
      <c r="BM151" s="162" t="s">
        <v>711</v>
      </c>
    </row>
    <row r="152" spans="2:65" s="14" customFormat="1" ht="11.25">
      <c r="B152" s="197"/>
      <c r="D152" s="164" t="s">
        <v>143</v>
      </c>
      <c r="E152" s="198" t="s">
        <v>1</v>
      </c>
      <c r="F152" s="199" t="s">
        <v>712</v>
      </c>
      <c r="H152" s="198" t="s">
        <v>1</v>
      </c>
      <c r="I152" s="200"/>
      <c r="L152" s="197"/>
      <c r="M152" s="201"/>
      <c r="N152" s="202"/>
      <c r="O152" s="202"/>
      <c r="P152" s="202"/>
      <c r="Q152" s="202"/>
      <c r="R152" s="202"/>
      <c r="S152" s="202"/>
      <c r="T152" s="203"/>
      <c r="AT152" s="198" t="s">
        <v>143</v>
      </c>
      <c r="AU152" s="198" t="s">
        <v>83</v>
      </c>
      <c r="AV152" s="14" t="s">
        <v>81</v>
      </c>
      <c r="AW152" s="14" t="s">
        <v>30</v>
      </c>
      <c r="AX152" s="14" t="s">
        <v>73</v>
      </c>
      <c r="AY152" s="198" t="s">
        <v>132</v>
      </c>
    </row>
    <row r="153" spans="2:65" s="12" customFormat="1" ht="11.25">
      <c r="B153" s="167"/>
      <c r="D153" s="164" t="s">
        <v>143</v>
      </c>
      <c r="E153" s="168" t="s">
        <v>1</v>
      </c>
      <c r="F153" s="169" t="s">
        <v>713</v>
      </c>
      <c r="H153" s="170">
        <v>15.51</v>
      </c>
      <c r="I153" s="171"/>
      <c r="L153" s="167"/>
      <c r="M153" s="172"/>
      <c r="N153" s="173"/>
      <c r="O153" s="173"/>
      <c r="P153" s="173"/>
      <c r="Q153" s="173"/>
      <c r="R153" s="173"/>
      <c r="S153" s="173"/>
      <c r="T153" s="174"/>
      <c r="AT153" s="168" t="s">
        <v>143</v>
      </c>
      <c r="AU153" s="168" t="s">
        <v>83</v>
      </c>
      <c r="AV153" s="12" t="s">
        <v>83</v>
      </c>
      <c r="AW153" s="12" t="s">
        <v>30</v>
      </c>
      <c r="AX153" s="12" t="s">
        <v>73</v>
      </c>
      <c r="AY153" s="168" t="s">
        <v>132</v>
      </c>
    </row>
    <row r="154" spans="2:65" s="12" customFormat="1" ht="11.25">
      <c r="B154" s="167"/>
      <c r="D154" s="164" t="s">
        <v>143</v>
      </c>
      <c r="E154" s="168" t="s">
        <v>1</v>
      </c>
      <c r="F154" s="169" t="s">
        <v>714</v>
      </c>
      <c r="H154" s="170">
        <v>55.44</v>
      </c>
      <c r="I154" s="171"/>
      <c r="L154" s="167"/>
      <c r="M154" s="172"/>
      <c r="N154" s="173"/>
      <c r="O154" s="173"/>
      <c r="P154" s="173"/>
      <c r="Q154" s="173"/>
      <c r="R154" s="173"/>
      <c r="S154" s="173"/>
      <c r="T154" s="174"/>
      <c r="AT154" s="168" t="s">
        <v>143</v>
      </c>
      <c r="AU154" s="168" t="s">
        <v>83</v>
      </c>
      <c r="AV154" s="12" t="s">
        <v>83</v>
      </c>
      <c r="AW154" s="12" t="s">
        <v>30</v>
      </c>
      <c r="AX154" s="12" t="s">
        <v>73</v>
      </c>
      <c r="AY154" s="168" t="s">
        <v>132</v>
      </c>
    </row>
    <row r="155" spans="2:65" s="12" customFormat="1" ht="11.25">
      <c r="B155" s="167"/>
      <c r="D155" s="164" t="s">
        <v>143</v>
      </c>
      <c r="E155" s="168" t="s">
        <v>1</v>
      </c>
      <c r="F155" s="169" t="s">
        <v>715</v>
      </c>
      <c r="H155" s="170">
        <v>19.98</v>
      </c>
      <c r="I155" s="171"/>
      <c r="L155" s="167"/>
      <c r="M155" s="172"/>
      <c r="N155" s="173"/>
      <c r="O155" s="173"/>
      <c r="P155" s="173"/>
      <c r="Q155" s="173"/>
      <c r="R155" s="173"/>
      <c r="S155" s="173"/>
      <c r="T155" s="174"/>
      <c r="AT155" s="168" t="s">
        <v>143</v>
      </c>
      <c r="AU155" s="168" t="s">
        <v>83</v>
      </c>
      <c r="AV155" s="12" t="s">
        <v>83</v>
      </c>
      <c r="AW155" s="12" t="s">
        <v>30</v>
      </c>
      <c r="AX155" s="12" t="s">
        <v>73</v>
      </c>
      <c r="AY155" s="168" t="s">
        <v>132</v>
      </c>
    </row>
    <row r="156" spans="2:65" s="12" customFormat="1" ht="11.25">
      <c r="B156" s="167"/>
      <c r="D156" s="164" t="s">
        <v>143</v>
      </c>
      <c r="E156" s="168" t="s">
        <v>1</v>
      </c>
      <c r="F156" s="169" t="s">
        <v>716</v>
      </c>
      <c r="H156" s="170">
        <v>12.69</v>
      </c>
      <c r="I156" s="171"/>
      <c r="L156" s="167"/>
      <c r="M156" s="172"/>
      <c r="N156" s="173"/>
      <c r="O156" s="173"/>
      <c r="P156" s="173"/>
      <c r="Q156" s="173"/>
      <c r="R156" s="173"/>
      <c r="S156" s="173"/>
      <c r="T156" s="174"/>
      <c r="AT156" s="168" t="s">
        <v>143</v>
      </c>
      <c r="AU156" s="168" t="s">
        <v>83</v>
      </c>
      <c r="AV156" s="12" t="s">
        <v>83</v>
      </c>
      <c r="AW156" s="12" t="s">
        <v>30</v>
      </c>
      <c r="AX156" s="12" t="s">
        <v>73</v>
      </c>
      <c r="AY156" s="168" t="s">
        <v>132</v>
      </c>
    </row>
    <row r="157" spans="2:65" s="12" customFormat="1" ht="11.25">
      <c r="B157" s="167"/>
      <c r="D157" s="164" t="s">
        <v>143</v>
      </c>
      <c r="E157" s="168" t="s">
        <v>1</v>
      </c>
      <c r="F157" s="169" t="s">
        <v>717</v>
      </c>
      <c r="H157" s="170">
        <v>9.99</v>
      </c>
      <c r="I157" s="171"/>
      <c r="L157" s="167"/>
      <c r="M157" s="172"/>
      <c r="N157" s="173"/>
      <c r="O157" s="173"/>
      <c r="P157" s="173"/>
      <c r="Q157" s="173"/>
      <c r="R157" s="173"/>
      <c r="S157" s="173"/>
      <c r="T157" s="174"/>
      <c r="AT157" s="168" t="s">
        <v>143</v>
      </c>
      <c r="AU157" s="168" t="s">
        <v>83</v>
      </c>
      <c r="AV157" s="12" t="s">
        <v>83</v>
      </c>
      <c r="AW157" s="12" t="s">
        <v>30</v>
      </c>
      <c r="AX157" s="12" t="s">
        <v>73</v>
      </c>
      <c r="AY157" s="168" t="s">
        <v>132</v>
      </c>
    </row>
    <row r="158" spans="2:65" s="12" customFormat="1" ht="11.25">
      <c r="B158" s="167"/>
      <c r="D158" s="164" t="s">
        <v>143</v>
      </c>
      <c r="E158" s="168" t="s">
        <v>1</v>
      </c>
      <c r="F158" s="169" t="s">
        <v>718</v>
      </c>
      <c r="H158" s="170">
        <v>19.98</v>
      </c>
      <c r="I158" s="171"/>
      <c r="L158" s="167"/>
      <c r="M158" s="172"/>
      <c r="N158" s="173"/>
      <c r="O158" s="173"/>
      <c r="P158" s="173"/>
      <c r="Q158" s="173"/>
      <c r="R158" s="173"/>
      <c r="S158" s="173"/>
      <c r="T158" s="174"/>
      <c r="AT158" s="168" t="s">
        <v>143</v>
      </c>
      <c r="AU158" s="168" t="s">
        <v>83</v>
      </c>
      <c r="AV158" s="12" t="s">
        <v>83</v>
      </c>
      <c r="AW158" s="12" t="s">
        <v>30</v>
      </c>
      <c r="AX158" s="12" t="s">
        <v>73</v>
      </c>
      <c r="AY158" s="168" t="s">
        <v>132</v>
      </c>
    </row>
    <row r="159" spans="2:65" s="12" customFormat="1" ht="11.25">
      <c r="B159" s="167"/>
      <c r="D159" s="164" t="s">
        <v>143</v>
      </c>
      <c r="E159" s="168" t="s">
        <v>1</v>
      </c>
      <c r="F159" s="169" t="s">
        <v>719</v>
      </c>
      <c r="H159" s="170">
        <v>19.98</v>
      </c>
      <c r="I159" s="171"/>
      <c r="L159" s="167"/>
      <c r="M159" s="172"/>
      <c r="N159" s="173"/>
      <c r="O159" s="173"/>
      <c r="P159" s="173"/>
      <c r="Q159" s="173"/>
      <c r="R159" s="173"/>
      <c r="S159" s="173"/>
      <c r="T159" s="174"/>
      <c r="AT159" s="168" t="s">
        <v>143</v>
      </c>
      <c r="AU159" s="168" t="s">
        <v>83</v>
      </c>
      <c r="AV159" s="12" t="s">
        <v>83</v>
      </c>
      <c r="AW159" s="12" t="s">
        <v>30</v>
      </c>
      <c r="AX159" s="12" t="s">
        <v>73</v>
      </c>
      <c r="AY159" s="168" t="s">
        <v>132</v>
      </c>
    </row>
    <row r="160" spans="2:65" s="12" customFormat="1" ht="11.25">
      <c r="B160" s="167"/>
      <c r="D160" s="164" t="s">
        <v>143</v>
      </c>
      <c r="E160" s="168" t="s">
        <v>1</v>
      </c>
      <c r="F160" s="169" t="s">
        <v>720</v>
      </c>
      <c r="H160" s="170">
        <v>12.72</v>
      </c>
      <c r="I160" s="171"/>
      <c r="L160" s="167"/>
      <c r="M160" s="172"/>
      <c r="N160" s="173"/>
      <c r="O160" s="173"/>
      <c r="P160" s="173"/>
      <c r="Q160" s="173"/>
      <c r="R160" s="173"/>
      <c r="S160" s="173"/>
      <c r="T160" s="174"/>
      <c r="AT160" s="168" t="s">
        <v>143</v>
      </c>
      <c r="AU160" s="168" t="s">
        <v>83</v>
      </c>
      <c r="AV160" s="12" t="s">
        <v>83</v>
      </c>
      <c r="AW160" s="12" t="s">
        <v>30</v>
      </c>
      <c r="AX160" s="12" t="s">
        <v>73</v>
      </c>
      <c r="AY160" s="168" t="s">
        <v>132</v>
      </c>
    </row>
    <row r="161" spans="2:65" s="12" customFormat="1" ht="11.25">
      <c r="B161" s="167"/>
      <c r="D161" s="164" t="s">
        <v>143</v>
      </c>
      <c r="E161" s="168" t="s">
        <v>1</v>
      </c>
      <c r="F161" s="169" t="s">
        <v>721</v>
      </c>
      <c r="H161" s="170">
        <v>12.455</v>
      </c>
      <c r="I161" s="171"/>
      <c r="L161" s="167"/>
      <c r="M161" s="172"/>
      <c r="N161" s="173"/>
      <c r="O161" s="173"/>
      <c r="P161" s="173"/>
      <c r="Q161" s="173"/>
      <c r="R161" s="173"/>
      <c r="S161" s="173"/>
      <c r="T161" s="174"/>
      <c r="AT161" s="168" t="s">
        <v>143</v>
      </c>
      <c r="AU161" s="168" t="s">
        <v>83</v>
      </c>
      <c r="AV161" s="12" t="s">
        <v>83</v>
      </c>
      <c r="AW161" s="12" t="s">
        <v>30</v>
      </c>
      <c r="AX161" s="12" t="s">
        <v>73</v>
      </c>
      <c r="AY161" s="168" t="s">
        <v>132</v>
      </c>
    </row>
    <row r="162" spans="2:65" s="12" customFormat="1" ht="11.25">
      <c r="B162" s="167"/>
      <c r="D162" s="164" t="s">
        <v>143</v>
      </c>
      <c r="E162" s="168" t="s">
        <v>1</v>
      </c>
      <c r="F162" s="169" t="s">
        <v>722</v>
      </c>
      <c r="H162" s="170">
        <v>19.536000000000001</v>
      </c>
      <c r="I162" s="171"/>
      <c r="L162" s="167"/>
      <c r="M162" s="172"/>
      <c r="N162" s="173"/>
      <c r="O162" s="173"/>
      <c r="P162" s="173"/>
      <c r="Q162" s="173"/>
      <c r="R162" s="173"/>
      <c r="S162" s="173"/>
      <c r="T162" s="174"/>
      <c r="AT162" s="168" t="s">
        <v>143</v>
      </c>
      <c r="AU162" s="168" t="s">
        <v>83</v>
      </c>
      <c r="AV162" s="12" t="s">
        <v>83</v>
      </c>
      <c r="AW162" s="12" t="s">
        <v>30</v>
      </c>
      <c r="AX162" s="12" t="s">
        <v>73</v>
      </c>
      <c r="AY162" s="168" t="s">
        <v>132</v>
      </c>
    </row>
    <row r="163" spans="2:65" s="12" customFormat="1" ht="11.25">
      <c r="B163" s="167"/>
      <c r="D163" s="164" t="s">
        <v>143</v>
      </c>
      <c r="E163" s="168" t="s">
        <v>1</v>
      </c>
      <c r="F163" s="169" t="s">
        <v>723</v>
      </c>
      <c r="H163" s="170">
        <v>13.992000000000001</v>
      </c>
      <c r="I163" s="171"/>
      <c r="L163" s="167"/>
      <c r="M163" s="172"/>
      <c r="N163" s="173"/>
      <c r="O163" s="173"/>
      <c r="P163" s="173"/>
      <c r="Q163" s="173"/>
      <c r="R163" s="173"/>
      <c r="S163" s="173"/>
      <c r="T163" s="174"/>
      <c r="AT163" s="168" t="s">
        <v>143</v>
      </c>
      <c r="AU163" s="168" t="s">
        <v>83</v>
      </c>
      <c r="AV163" s="12" t="s">
        <v>83</v>
      </c>
      <c r="AW163" s="12" t="s">
        <v>30</v>
      </c>
      <c r="AX163" s="12" t="s">
        <v>73</v>
      </c>
      <c r="AY163" s="168" t="s">
        <v>132</v>
      </c>
    </row>
    <row r="164" spans="2:65" s="15" customFormat="1" ht="11.25">
      <c r="B164" s="204"/>
      <c r="D164" s="164" t="s">
        <v>143</v>
      </c>
      <c r="E164" s="205" t="s">
        <v>1</v>
      </c>
      <c r="F164" s="206" t="s">
        <v>466</v>
      </c>
      <c r="H164" s="207">
        <v>212.273</v>
      </c>
      <c r="I164" s="208"/>
      <c r="L164" s="204"/>
      <c r="M164" s="209"/>
      <c r="N164" s="210"/>
      <c r="O164" s="210"/>
      <c r="P164" s="210"/>
      <c r="Q164" s="210"/>
      <c r="R164" s="210"/>
      <c r="S164" s="210"/>
      <c r="T164" s="211"/>
      <c r="AT164" s="205" t="s">
        <v>143</v>
      </c>
      <c r="AU164" s="205" t="s">
        <v>83</v>
      </c>
      <c r="AV164" s="15" t="s">
        <v>156</v>
      </c>
      <c r="AW164" s="15" t="s">
        <v>30</v>
      </c>
      <c r="AX164" s="15" t="s">
        <v>73</v>
      </c>
      <c r="AY164" s="205" t="s">
        <v>132</v>
      </c>
    </row>
    <row r="165" spans="2:65" s="14" customFormat="1" ht="11.25">
      <c r="B165" s="197"/>
      <c r="D165" s="164" t="s">
        <v>143</v>
      </c>
      <c r="E165" s="198" t="s">
        <v>1</v>
      </c>
      <c r="F165" s="199" t="s">
        <v>724</v>
      </c>
      <c r="H165" s="198" t="s">
        <v>1</v>
      </c>
      <c r="I165" s="200"/>
      <c r="L165" s="197"/>
      <c r="M165" s="201"/>
      <c r="N165" s="202"/>
      <c r="O165" s="202"/>
      <c r="P165" s="202"/>
      <c r="Q165" s="202"/>
      <c r="R165" s="202"/>
      <c r="S165" s="202"/>
      <c r="T165" s="203"/>
      <c r="AT165" s="198" t="s">
        <v>143</v>
      </c>
      <c r="AU165" s="198" t="s">
        <v>83</v>
      </c>
      <c r="AV165" s="14" t="s">
        <v>81</v>
      </c>
      <c r="AW165" s="14" t="s">
        <v>30</v>
      </c>
      <c r="AX165" s="14" t="s">
        <v>73</v>
      </c>
      <c r="AY165" s="198" t="s">
        <v>132</v>
      </c>
    </row>
    <row r="166" spans="2:65" s="12" customFormat="1" ht="11.25">
      <c r="B166" s="167"/>
      <c r="D166" s="164" t="s">
        <v>143</v>
      </c>
      <c r="E166" s="168" t="s">
        <v>1</v>
      </c>
      <c r="F166" s="169" t="s">
        <v>725</v>
      </c>
      <c r="H166" s="170">
        <v>72</v>
      </c>
      <c r="I166" s="171"/>
      <c r="L166" s="167"/>
      <c r="M166" s="172"/>
      <c r="N166" s="173"/>
      <c r="O166" s="173"/>
      <c r="P166" s="173"/>
      <c r="Q166" s="173"/>
      <c r="R166" s="173"/>
      <c r="S166" s="173"/>
      <c r="T166" s="174"/>
      <c r="AT166" s="168" t="s">
        <v>143</v>
      </c>
      <c r="AU166" s="168" t="s">
        <v>83</v>
      </c>
      <c r="AV166" s="12" t="s">
        <v>83</v>
      </c>
      <c r="AW166" s="12" t="s">
        <v>30</v>
      </c>
      <c r="AX166" s="12" t="s">
        <v>73</v>
      </c>
      <c r="AY166" s="168" t="s">
        <v>132</v>
      </c>
    </row>
    <row r="167" spans="2:65" s="15" customFormat="1" ht="11.25">
      <c r="B167" s="204"/>
      <c r="D167" s="164" t="s">
        <v>143</v>
      </c>
      <c r="E167" s="205" t="s">
        <v>1</v>
      </c>
      <c r="F167" s="206" t="s">
        <v>466</v>
      </c>
      <c r="H167" s="207">
        <v>72</v>
      </c>
      <c r="I167" s="208"/>
      <c r="L167" s="204"/>
      <c r="M167" s="209"/>
      <c r="N167" s="210"/>
      <c r="O167" s="210"/>
      <c r="P167" s="210"/>
      <c r="Q167" s="210"/>
      <c r="R167" s="210"/>
      <c r="S167" s="210"/>
      <c r="T167" s="211"/>
      <c r="AT167" s="205" t="s">
        <v>143</v>
      </c>
      <c r="AU167" s="205" t="s">
        <v>83</v>
      </c>
      <c r="AV167" s="15" t="s">
        <v>156</v>
      </c>
      <c r="AW167" s="15" t="s">
        <v>30</v>
      </c>
      <c r="AX167" s="15" t="s">
        <v>73</v>
      </c>
      <c r="AY167" s="205" t="s">
        <v>132</v>
      </c>
    </row>
    <row r="168" spans="2:65" s="13" customFormat="1" ht="11.25">
      <c r="B168" s="175"/>
      <c r="D168" s="164" t="s">
        <v>143</v>
      </c>
      <c r="E168" s="176" t="s">
        <v>1</v>
      </c>
      <c r="F168" s="177" t="s">
        <v>155</v>
      </c>
      <c r="H168" s="178">
        <v>284.27300000000002</v>
      </c>
      <c r="I168" s="179"/>
      <c r="L168" s="175"/>
      <c r="M168" s="180"/>
      <c r="N168" s="181"/>
      <c r="O168" s="181"/>
      <c r="P168" s="181"/>
      <c r="Q168" s="181"/>
      <c r="R168" s="181"/>
      <c r="S168" s="181"/>
      <c r="T168" s="182"/>
      <c r="AT168" s="176" t="s">
        <v>143</v>
      </c>
      <c r="AU168" s="176" t="s">
        <v>83</v>
      </c>
      <c r="AV168" s="13" t="s">
        <v>139</v>
      </c>
      <c r="AW168" s="13" t="s">
        <v>30</v>
      </c>
      <c r="AX168" s="13" t="s">
        <v>73</v>
      </c>
      <c r="AY168" s="176" t="s">
        <v>132</v>
      </c>
    </row>
    <row r="169" spans="2:65" s="12" customFormat="1" ht="11.25">
      <c r="B169" s="167"/>
      <c r="D169" s="164" t="s">
        <v>143</v>
      </c>
      <c r="E169" s="168" t="s">
        <v>1</v>
      </c>
      <c r="F169" s="169" t="s">
        <v>726</v>
      </c>
      <c r="H169" s="170">
        <v>142.15</v>
      </c>
      <c r="I169" s="171"/>
      <c r="L169" s="167"/>
      <c r="M169" s="172"/>
      <c r="N169" s="173"/>
      <c r="O169" s="173"/>
      <c r="P169" s="173"/>
      <c r="Q169" s="173"/>
      <c r="R169" s="173"/>
      <c r="S169" s="173"/>
      <c r="T169" s="174"/>
      <c r="AT169" s="168" t="s">
        <v>143</v>
      </c>
      <c r="AU169" s="168" t="s">
        <v>83</v>
      </c>
      <c r="AV169" s="12" t="s">
        <v>83</v>
      </c>
      <c r="AW169" s="12" t="s">
        <v>30</v>
      </c>
      <c r="AX169" s="12" t="s">
        <v>81</v>
      </c>
      <c r="AY169" s="168" t="s">
        <v>132</v>
      </c>
    </row>
    <row r="170" spans="2:65" s="1" customFormat="1" ht="36" customHeight="1">
      <c r="B170" s="150"/>
      <c r="C170" s="151" t="s">
        <v>211</v>
      </c>
      <c r="D170" s="151" t="s">
        <v>134</v>
      </c>
      <c r="E170" s="152" t="s">
        <v>477</v>
      </c>
      <c r="F170" s="153" t="s">
        <v>478</v>
      </c>
      <c r="G170" s="154" t="s">
        <v>137</v>
      </c>
      <c r="H170" s="155">
        <v>142.15</v>
      </c>
      <c r="I170" s="156"/>
      <c r="J170" s="157">
        <f>ROUND(I170*H170,2)</f>
        <v>0</v>
      </c>
      <c r="K170" s="153" t="s">
        <v>424</v>
      </c>
      <c r="L170" s="32"/>
      <c r="M170" s="158" t="s">
        <v>1</v>
      </c>
      <c r="N170" s="159" t="s">
        <v>38</v>
      </c>
      <c r="O170" s="55"/>
      <c r="P170" s="160">
        <f>O170*H170</f>
        <v>0</v>
      </c>
      <c r="Q170" s="160">
        <v>0</v>
      </c>
      <c r="R170" s="160">
        <f>Q170*H170</f>
        <v>0</v>
      </c>
      <c r="S170" s="160">
        <v>0</v>
      </c>
      <c r="T170" s="161">
        <f>S170*H170</f>
        <v>0</v>
      </c>
      <c r="AR170" s="162" t="s">
        <v>139</v>
      </c>
      <c r="AT170" s="162" t="s">
        <v>134</v>
      </c>
      <c r="AU170" s="162" t="s">
        <v>83</v>
      </c>
      <c r="AY170" s="17" t="s">
        <v>132</v>
      </c>
      <c r="BE170" s="163">
        <f>IF(N170="základní",J170,0)</f>
        <v>0</v>
      </c>
      <c r="BF170" s="163">
        <f>IF(N170="snížená",J170,0)</f>
        <v>0</v>
      </c>
      <c r="BG170" s="163">
        <f>IF(N170="zákl. přenesená",J170,0)</f>
        <v>0</v>
      </c>
      <c r="BH170" s="163">
        <f>IF(N170="sníž. přenesená",J170,0)</f>
        <v>0</v>
      </c>
      <c r="BI170" s="163">
        <f>IF(N170="nulová",J170,0)</f>
        <v>0</v>
      </c>
      <c r="BJ170" s="17" t="s">
        <v>81</v>
      </c>
      <c r="BK170" s="163">
        <f>ROUND(I170*H170,2)</f>
        <v>0</v>
      </c>
      <c r="BL170" s="17" t="s">
        <v>139</v>
      </c>
      <c r="BM170" s="162" t="s">
        <v>727</v>
      </c>
    </row>
    <row r="171" spans="2:65" s="12" customFormat="1" ht="11.25">
      <c r="B171" s="167"/>
      <c r="D171" s="164" t="s">
        <v>143</v>
      </c>
      <c r="E171" s="168" t="s">
        <v>1</v>
      </c>
      <c r="F171" s="169" t="s">
        <v>728</v>
      </c>
      <c r="H171" s="170">
        <v>142.15</v>
      </c>
      <c r="I171" s="171"/>
      <c r="L171" s="167"/>
      <c r="M171" s="172"/>
      <c r="N171" s="173"/>
      <c r="O171" s="173"/>
      <c r="P171" s="173"/>
      <c r="Q171" s="173"/>
      <c r="R171" s="173"/>
      <c r="S171" s="173"/>
      <c r="T171" s="174"/>
      <c r="AT171" s="168" t="s">
        <v>143</v>
      </c>
      <c r="AU171" s="168" t="s">
        <v>83</v>
      </c>
      <c r="AV171" s="12" t="s">
        <v>83</v>
      </c>
      <c r="AW171" s="12" t="s">
        <v>30</v>
      </c>
      <c r="AX171" s="12" t="s">
        <v>81</v>
      </c>
      <c r="AY171" s="168" t="s">
        <v>132</v>
      </c>
    </row>
    <row r="172" spans="2:65" s="1" customFormat="1" ht="48" customHeight="1">
      <c r="B172" s="150"/>
      <c r="C172" s="151" t="s">
        <v>217</v>
      </c>
      <c r="D172" s="151" t="s">
        <v>134</v>
      </c>
      <c r="E172" s="152" t="s">
        <v>481</v>
      </c>
      <c r="F172" s="153" t="s">
        <v>482</v>
      </c>
      <c r="G172" s="154" t="s">
        <v>137</v>
      </c>
      <c r="H172" s="155">
        <v>71.075000000000003</v>
      </c>
      <c r="I172" s="156"/>
      <c r="J172" s="157">
        <f>ROUND(I172*H172,2)</f>
        <v>0</v>
      </c>
      <c r="K172" s="153" t="s">
        <v>424</v>
      </c>
      <c r="L172" s="32"/>
      <c r="M172" s="158" t="s">
        <v>1</v>
      </c>
      <c r="N172" s="159" t="s">
        <v>38</v>
      </c>
      <c r="O172" s="55"/>
      <c r="P172" s="160">
        <f>O172*H172</f>
        <v>0</v>
      </c>
      <c r="Q172" s="160">
        <v>0</v>
      </c>
      <c r="R172" s="160">
        <f>Q172*H172</f>
        <v>0</v>
      </c>
      <c r="S172" s="160">
        <v>0</v>
      </c>
      <c r="T172" s="161">
        <f>S172*H172</f>
        <v>0</v>
      </c>
      <c r="AR172" s="162" t="s">
        <v>139</v>
      </c>
      <c r="AT172" s="162" t="s">
        <v>134</v>
      </c>
      <c r="AU172" s="162" t="s">
        <v>83</v>
      </c>
      <c r="AY172" s="17" t="s">
        <v>132</v>
      </c>
      <c r="BE172" s="163">
        <f>IF(N172="základní",J172,0)</f>
        <v>0</v>
      </c>
      <c r="BF172" s="163">
        <f>IF(N172="snížená",J172,0)</f>
        <v>0</v>
      </c>
      <c r="BG172" s="163">
        <f>IF(N172="zákl. přenesená",J172,0)</f>
        <v>0</v>
      </c>
      <c r="BH172" s="163">
        <f>IF(N172="sníž. přenesená",J172,0)</f>
        <v>0</v>
      </c>
      <c r="BI172" s="163">
        <f>IF(N172="nulová",J172,0)</f>
        <v>0</v>
      </c>
      <c r="BJ172" s="17" t="s">
        <v>81</v>
      </c>
      <c r="BK172" s="163">
        <f>ROUND(I172*H172,2)</f>
        <v>0</v>
      </c>
      <c r="BL172" s="17" t="s">
        <v>139</v>
      </c>
      <c r="BM172" s="162" t="s">
        <v>729</v>
      </c>
    </row>
    <row r="173" spans="2:65" s="12" customFormat="1" ht="11.25">
      <c r="B173" s="167"/>
      <c r="D173" s="164" t="s">
        <v>143</v>
      </c>
      <c r="E173" s="168" t="s">
        <v>1</v>
      </c>
      <c r="F173" s="169" t="s">
        <v>730</v>
      </c>
      <c r="H173" s="170">
        <v>71.075000000000003</v>
      </c>
      <c r="I173" s="171"/>
      <c r="L173" s="167"/>
      <c r="M173" s="172"/>
      <c r="N173" s="173"/>
      <c r="O173" s="173"/>
      <c r="P173" s="173"/>
      <c r="Q173" s="173"/>
      <c r="R173" s="173"/>
      <c r="S173" s="173"/>
      <c r="T173" s="174"/>
      <c r="AT173" s="168" t="s">
        <v>143</v>
      </c>
      <c r="AU173" s="168" t="s">
        <v>83</v>
      </c>
      <c r="AV173" s="12" t="s">
        <v>83</v>
      </c>
      <c r="AW173" s="12" t="s">
        <v>30</v>
      </c>
      <c r="AX173" s="12" t="s">
        <v>81</v>
      </c>
      <c r="AY173" s="168" t="s">
        <v>132</v>
      </c>
    </row>
    <row r="174" spans="2:65" s="1" customFormat="1" ht="36" customHeight="1">
      <c r="B174" s="150"/>
      <c r="C174" s="151" t="s">
        <v>8</v>
      </c>
      <c r="D174" s="151" t="s">
        <v>134</v>
      </c>
      <c r="E174" s="152" t="s">
        <v>485</v>
      </c>
      <c r="F174" s="153" t="s">
        <v>486</v>
      </c>
      <c r="G174" s="154" t="s">
        <v>220</v>
      </c>
      <c r="H174" s="155">
        <v>422</v>
      </c>
      <c r="I174" s="156"/>
      <c r="J174" s="157">
        <f>ROUND(I174*H174,2)</f>
        <v>0</v>
      </c>
      <c r="K174" s="153" t="s">
        <v>424</v>
      </c>
      <c r="L174" s="32"/>
      <c r="M174" s="158" t="s">
        <v>1</v>
      </c>
      <c r="N174" s="159" t="s">
        <v>38</v>
      </c>
      <c r="O174" s="55"/>
      <c r="P174" s="160">
        <f>O174*H174</f>
        <v>0</v>
      </c>
      <c r="Q174" s="160">
        <v>8.4999999999999995E-4</v>
      </c>
      <c r="R174" s="160">
        <f>Q174*H174</f>
        <v>0.35869999999999996</v>
      </c>
      <c r="S174" s="160">
        <v>0</v>
      </c>
      <c r="T174" s="161">
        <f>S174*H174</f>
        <v>0</v>
      </c>
      <c r="AR174" s="162" t="s">
        <v>139</v>
      </c>
      <c r="AT174" s="162" t="s">
        <v>134</v>
      </c>
      <c r="AU174" s="162" t="s">
        <v>83</v>
      </c>
      <c r="AY174" s="17" t="s">
        <v>132</v>
      </c>
      <c r="BE174" s="163">
        <f>IF(N174="základní",J174,0)</f>
        <v>0</v>
      </c>
      <c r="BF174" s="163">
        <f>IF(N174="snížená",J174,0)</f>
        <v>0</v>
      </c>
      <c r="BG174" s="163">
        <f>IF(N174="zákl. přenesená",J174,0)</f>
        <v>0</v>
      </c>
      <c r="BH174" s="163">
        <f>IF(N174="sníž. přenesená",J174,0)</f>
        <v>0</v>
      </c>
      <c r="BI174" s="163">
        <f>IF(N174="nulová",J174,0)</f>
        <v>0</v>
      </c>
      <c r="BJ174" s="17" t="s">
        <v>81</v>
      </c>
      <c r="BK174" s="163">
        <f>ROUND(I174*H174,2)</f>
        <v>0</v>
      </c>
      <c r="BL174" s="17" t="s">
        <v>139</v>
      </c>
      <c r="BM174" s="162" t="s">
        <v>731</v>
      </c>
    </row>
    <row r="175" spans="2:65" s="14" customFormat="1" ht="11.25">
      <c r="B175" s="197"/>
      <c r="D175" s="164" t="s">
        <v>143</v>
      </c>
      <c r="E175" s="198" t="s">
        <v>1</v>
      </c>
      <c r="F175" s="199" t="s">
        <v>712</v>
      </c>
      <c r="H175" s="198" t="s">
        <v>1</v>
      </c>
      <c r="I175" s="200"/>
      <c r="L175" s="197"/>
      <c r="M175" s="201"/>
      <c r="N175" s="202"/>
      <c r="O175" s="202"/>
      <c r="P175" s="202"/>
      <c r="Q175" s="202"/>
      <c r="R175" s="202"/>
      <c r="S175" s="202"/>
      <c r="T175" s="203"/>
      <c r="AT175" s="198" t="s">
        <v>143</v>
      </c>
      <c r="AU175" s="198" t="s">
        <v>83</v>
      </c>
      <c r="AV175" s="14" t="s">
        <v>81</v>
      </c>
      <c r="AW175" s="14" t="s">
        <v>30</v>
      </c>
      <c r="AX175" s="14" t="s">
        <v>73</v>
      </c>
      <c r="AY175" s="198" t="s">
        <v>132</v>
      </c>
    </row>
    <row r="176" spans="2:65" s="12" customFormat="1" ht="11.25">
      <c r="B176" s="167"/>
      <c r="D176" s="164" t="s">
        <v>143</v>
      </c>
      <c r="E176" s="168" t="s">
        <v>1</v>
      </c>
      <c r="F176" s="169" t="s">
        <v>732</v>
      </c>
      <c r="H176" s="170">
        <v>31.02</v>
      </c>
      <c r="I176" s="171"/>
      <c r="L176" s="167"/>
      <c r="M176" s="172"/>
      <c r="N176" s="173"/>
      <c r="O176" s="173"/>
      <c r="P176" s="173"/>
      <c r="Q176" s="173"/>
      <c r="R176" s="173"/>
      <c r="S176" s="173"/>
      <c r="T176" s="174"/>
      <c r="AT176" s="168" t="s">
        <v>143</v>
      </c>
      <c r="AU176" s="168" t="s">
        <v>83</v>
      </c>
      <c r="AV176" s="12" t="s">
        <v>83</v>
      </c>
      <c r="AW176" s="12" t="s">
        <v>30</v>
      </c>
      <c r="AX176" s="12" t="s">
        <v>73</v>
      </c>
      <c r="AY176" s="168" t="s">
        <v>132</v>
      </c>
    </row>
    <row r="177" spans="2:65" s="12" customFormat="1" ht="11.25">
      <c r="B177" s="167"/>
      <c r="D177" s="164" t="s">
        <v>143</v>
      </c>
      <c r="E177" s="168" t="s">
        <v>1</v>
      </c>
      <c r="F177" s="169" t="s">
        <v>733</v>
      </c>
      <c r="H177" s="170">
        <v>110.88</v>
      </c>
      <c r="I177" s="171"/>
      <c r="L177" s="167"/>
      <c r="M177" s="172"/>
      <c r="N177" s="173"/>
      <c r="O177" s="173"/>
      <c r="P177" s="173"/>
      <c r="Q177" s="173"/>
      <c r="R177" s="173"/>
      <c r="S177" s="173"/>
      <c r="T177" s="174"/>
      <c r="AT177" s="168" t="s">
        <v>143</v>
      </c>
      <c r="AU177" s="168" t="s">
        <v>83</v>
      </c>
      <c r="AV177" s="12" t="s">
        <v>83</v>
      </c>
      <c r="AW177" s="12" t="s">
        <v>30</v>
      </c>
      <c r="AX177" s="12" t="s">
        <v>73</v>
      </c>
      <c r="AY177" s="168" t="s">
        <v>132</v>
      </c>
    </row>
    <row r="178" spans="2:65" s="12" customFormat="1" ht="11.25">
      <c r="B178" s="167"/>
      <c r="D178" s="164" t="s">
        <v>143</v>
      </c>
      <c r="E178" s="168" t="s">
        <v>1</v>
      </c>
      <c r="F178" s="169" t="s">
        <v>734</v>
      </c>
      <c r="H178" s="170">
        <v>39.96</v>
      </c>
      <c r="I178" s="171"/>
      <c r="L178" s="167"/>
      <c r="M178" s="172"/>
      <c r="N178" s="173"/>
      <c r="O178" s="173"/>
      <c r="P178" s="173"/>
      <c r="Q178" s="173"/>
      <c r="R178" s="173"/>
      <c r="S178" s="173"/>
      <c r="T178" s="174"/>
      <c r="AT178" s="168" t="s">
        <v>143</v>
      </c>
      <c r="AU178" s="168" t="s">
        <v>83</v>
      </c>
      <c r="AV178" s="12" t="s">
        <v>83</v>
      </c>
      <c r="AW178" s="12" t="s">
        <v>30</v>
      </c>
      <c r="AX178" s="12" t="s">
        <v>73</v>
      </c>
      <c r="AY178" s="168" t="s">
        <v>132</v>
      </c>
    </row>
    <row r="179" spans="2:65" s="12" customFormat="1" ht="11.25">
      <c r="B179" s="167"/>
      <c r="D179" s="164" t="s">
        <v>143</v>
      </c>
      <c r="E179" s="168" t="s">
        <v>1</v>
      </c>
      <c r="F179" s="169" t="s">
        <v>735</v>
      </c>
      <c r="H179" s="170">
        <v>25.38</v>
      </c>
      <c r="I179" s="171"/>
      <c r="L179" s="167"/>
      <c r="M179" s="172"/>
      <c r="N179" s="173"/>
      <c r="O179" s="173"/>
      <c r="P179" s="173"/>
      <c r="Q179" s="173"/>
      <c r="R179" s="173"/>
      <c r="S179" s="173"/>
      <c r="T179" s="174"/>
      <c r="AT179" s="168" t="s">
        <v>143</v>
      </c>
      <c r="AU179" s="168" t="s">
        <v>83</v>
      </c>
      <c r="AV179" s="12" t="s">
        <v>83</v>
      </c>
      <c r="AW179" s="12" t="s">
        <v>30</v>
      </c>
      <c r="AX179" s="12" t="s">
        <v>73</v>
      </c>
      <c r="AY179" s="168" t="s">
        <v>132</v>
      </c>
    </row>
    <row r="180" spans="2:65" s="12" customFormat="1" ht="11.25">
      <c r="B180" s="167"/>
      <c r="D180" s="164" t="s">
        <v>143</v>
      </c>
      <c r="E180" s="168" t="s">
        <v>1</v>
      </c>
      <c r="F180" s="169" t="s">
        <v>736</v>
      </c>
      <c r="H180" s="170">
        <v>19.98</v>
      </c>
      <c r="I180" s="171"/>
      <c r="L180" s="167"/>
      <c r="M180" s="172"/>
      <c r="N180" s="173"/>
      <c r="O180" s="173"/>
      <c r="P180" s="173"/>
      <c r="Q180" s="173"/>
      <c r="R180" s="173"/>
      <c r="S180" s="173"/>
      <c r="T180" s="174"/>
      <c r="AT180" s="168" t="s">
        <v>143</v>
      </c>
      <c r="AU180" s="168" t="s">
        <v>83</v>
      </c>
      <c r="AV180" s="12" t="s">
        <v>83</v>
      </c>
      <c r="AW180" s="12" t="s">
        <v>30</v>
      </c>
      <c r="AX180" s="12" t="s">
        <v>73</v>
      </c>
      <c r="AY180" s="168" t="s">
        <v>132</v>
      </c>
    </row>
    <row r="181" spans="2:65" s="12" customFormat="1" ht="11.25">
      <c r="B181" s="167"/>
      <c r="D181" s="164" t="s">
        <v>143</v>
      </c>
      <c r="E181" s="168" t="s">
        <v>1</v>
      </c>
      <c r="F181" s="169" t="s">
        <v>737</v>
      </c>
      <c r="H181" s="170">
        <v>39.96</v>
      </c>
      <c r="I181" s="171"/>
      <c r="L181" s="167"/>
      <c r="M181" s="172"/>
      <c r="N181" s="173"/>
      <c r="O181" s="173"/>
      <c r="P181" s="173"/>
      <c r="Q181" s="173"/>
      <c r="R181" s="173"/>
      <c r="S181" s="173"/>
      <c r="T181" s="174"/>
      <c r="AT181" s="168" t="s">
        <v>143</v>
      </c>
      <c r="AU181" s="168" t="s">
        <v>83</v>
      </c>
      <c r="AV181" s="12" t="s">
        <v>83</v>
      </c>
      <c r="AW181" s="12" t="s">
        <v>30</v>
      </c>
      <c r="AX181" s="12" t="s">
        <v>73</v>
      </c>
      <c r="AY181" s="168" t="s">
        <v>132</v>
      </c>
    </row>
    <row r="182" spans="2:65" s="12" customFormat="1" ht="11.25">
      <c r="B182" s="167"/>
      <c r="D182" s="164" t="s">
        <v>143</v>
      </c>
      <c r="E182" s="168" t="s">
        <v>1</v>
      </c>
      <c r="F182" s="169" t="s">
        <v>738</v>
      </c>
      <c r="H182" s="170">
        <v>39.96</v>
      </c>
      <c r="I182" s="171"/>
      <c r="L182" s="167"/>
      <c r="M182" s="172"/>
      <c r="N182" s="173"/>
      <c r="O182" s="173"/>
      <c r="P182" s="173"/>
      <c r="Q182" s="173"/>
      <c r="R182" s="173"/>
      <c r="S182" s="173"/>
      <c r="T182" s="174"/>
      <c r="AT182" s="168" t="s">
        <v>143</v>
      </c>
      <c r="AU182" s="168" t="s">
        <v>83</v>
      </c>
      <c r="AV182" s="12" t="s">
        <v>83</v>
      </c>
      <c r="AW182" s="12" t="s">
        <v>30</v>
      </c>
      <c r="AX182" s="12" t="s">
        <v>73</v>
      </c>
      <c r="AY182" s="168" t="s">
        <v>132</v>
      </c>
    </row>
    <row r="183" spans="2:65" s="12" customFormat="1" ht="11.25">
      <c r="B183" s="167"/>
      <c r="D183" s="164" t="s">
        <v>143</v>
      </c>
      <c r="E183" s="168" t="s">
        <v>1</v>
      </c>
      <c r="F183" s="169" t="s">
        <v>739</v>
      </c>
      <c r="H183" s="170">
        <v>25.44</v>
      </c>
      <c r="I183" s="171"/>
      <c r="L183" s="167"/>
      <c r="M183" s="172"/>
      <c r="N183" s="173"/>
      <c r="O183" s="173"/>
      <c r="P183" s="173"/>
      <c r="Q183" s="173"/>
      <c r="R183" s="173"/>
      <c r="S183" s="173"/>
      <c r="T183" s="174"/>
      <c r="AT183" s="168" t="s">
        <v>143</v>
      </c>
      <c r="AU183" s="168" t="s">
        <v>83</v>
      </c>
      <c r="AV183" s="12" t="s">
        <v>83</v>
      </c>
      <c r="AW183" s="12" t="s">
        <v>30</v>
      </c>
      <c r="AX183" s="12" t="s">
        <v>73</v>
      </c>
      <c r="AY183" s="168" t="s">
        <v>132</v>
      </c>
    </row>
    <row r="184" spans="2:65" s="12" customFormat="1" ht="11.25">
      <c r="B184" s="167"/>
      <c r="D184" s="164" t="s">
        <v>143</v>
      </c>
      <c r="E184" s="168" t="s">
        <v>1</v>
      </c>
      <c r="F184" s="169" t="s">
        <v>740</v>
      </c>
      <c r="H184" s="170">
        <v>24.91</v>
      </c>
      <c r="I184" s="171"/>
      <c r="L184" s="167"/>
      <c r="M184" s="172"/>
      <c r="N184" s="173"/>
      <c r="O184" s="173"/>
      <c r="P184" s="173"/>
      <c r="Q184" s="173"/>
      <c r="R184" s="173"/>
      <c r="S184" s="173"/>
      <c r="T184" s="174"/>
      <c r="AT184" s="168" t="s">
        <v>143</v>
      </c>
      <c r="AU184" s="168" t="s">
        <v>83</v>
      </c>
      <c r="AV184" s="12" t="s">
        <v>83</v>
      </c>
      <c r="AW184" s="12" t="s">
        <v>30</v>
      </c>
      <c r="AX184" s="12" t="s">
        <v>73</v>
      </c>
      <c r="AY184" s="168" t="s">
        <v>132</v>
      </c>
    </row>
    <row r="185" spans="2:65" s="12" customFormat="1" ht="11.25">
      <c r="B185" s="167"/>
      <c r="D185" s="164" t="s">
        <v>143</v>
      </c>
      <c r="E185" s="168" t="s">
        <v>1</v>
      </c>
      <c r="F185" s="169" t="s">
        <v>741</v>
      </c>
      <c r="H185" s="170">
        <v>39.072000000000003</v>
      </c>
      <c r="I185" s="171"/>
      <c r="L185" s="167"/>
      <c r="M185" s="172"/>
      <c r="N185" s="173"/>
      <c r="O185" s="173"/>
      <c r="P185" s="173"/>
      <c r="Q185" s="173"/>
      <c r="R185" s="173"/>
      <c r="S185" s="173"/>
      <c r="T185" s="174"/>
      <c r="AT185" s="168" t="s">
        <v>143</v>
      </c>
      <c r="AU185" s="168" t="s">
        <v>83</v>
      </c>
      <c r="AV185" s="12" t="s">
        <v>83</v>
      </c>
      <c r="AW185" s="12" t="s">
        <v>30</v>
      </c>
      <c r="AX185" s="12" t="s">
        <v>73</v>
      </c>
      <c r="AY185" s="168" t="s">
        <v>132</v>
      </c>
    </row>
    <row r="186" spans="2:65" s="12" customFormat="1" ht="11.25">
      <c r="B186" s="167"/>
      <c r="D186" s="164" t="s">
        <v>143</v>
      </c>
      <c r="E186" s="168" t="s">
        <v>1</v>
      </c>
      <c r="F186" s="169" t="s">
        <v>742</v>
      </c>
      <c r="H186" s="170">
        <v>25.44</v>
      </c>
      <c r="I186" s="171"/>
      <c r="L186" s="167"/>
      <c r="M186" s="172"/>
      <c r="N186" s="173"/>
      <c r="O186" s="173"/>
      <c r="P186" s="173"/>
      <c r="Q186" s="173"/>
      <c r="R186" s="173"/>
      <c r="S186" s="173"/>
      <c r="T186" s="174"/>
      <c r="AT186" s="168" t="s">
        <v>143</v>
      </c>
      <c r="AU186" s="168" t="s">
        <v>83</v>
      </c>
      <c r="AV186" s="12" t="s">
        <v>83</v>
      </c>
      <c r="AW186" s="12" t="s">
        <v>30</v>
      </c>
      <c r="AX186" s="12" t="s">
        <v>73</v>
      </c>
      <c r="AY186" s="168" t="s">
        <v>132</v>
      </c>
    </row>
    <row r="187" spans="2:65" s="13" customFormat="1" ht="11.25">
      <c r="B187" s="175"/>
      <c r="D187" s="164" t="s">
        <v>143</v>
      </c>
      <c r="E187" s="176" t="s">
        <v>1</v>
      </c>
      <c r="F187" s="177" t="s">
        <v>155</v>
      </c>
      <c r="H187" s="178">
        <v>422.00200000000001</v>
      </c>
      <c r="I187" s="179"/>
      <c r="L187" s="175"/>
      <c r="M187" s="180"/>
      <c r="N187" s="181"/>
      <c r="O187" s="181"/>
      <c r="P187" s="181"/>
      <c r="Q187" s="181"/>
      <c r="R187" s="181"/>
      <c r="S187" s="181"/>
      <c r="T187" s="182"/>
      <c r="AT187" s="176" t="s">
        <v>143</v>
      </c>
      <c r="AU187" s="176" t="s">
        <v>83</v>
      </c>
      <c r="AV187" s="13" t="s">
        <v>139</v>
      </c>
      <c r="AW187" s="13" t="s">
        <v>30</v>
      </c>
      <c r="AX187" s="13" t="s">
        <v>73</v>
      </c>
      <c r="AY187" s="176" t="s">
        <v>132</v>
      </c>
    </row>
    <row r="188" spans="2:65" s="12" customFormat="1" ht="11.25">
      <c r="B188" s="167"/>
      <c r="D188" s="164" t="s">
        <v>143</v>
      </c>
      <c r="E188" s="168" t="s">
        <v>1</v>
      </c>
      <c r="F188" s="169" t="s">
        <v>743</v>
      </c>
      <c r="H188" s="170">
        <v>422</v>
      </c>
      <c r="I188" s="171"/>
      <c r="L188" s="167"/>
      <c r="M188" s="172"/>
      <c r="N188" s="173"/>
      <c r="O188" s="173"/>
      <c r="P188" s="173"/>
      <c r="Q188" s="173"/>
      <c r="R188" s="173"/>
      <c r="S188" s="173"/>
      <c r="T188" s="174"/>
      <c r="AT188" s="168" t="s">
        <v>143</v>
      </c>
      <c r="AU188" s="168" t="s">
        <v>83</v>
      </c>
      <c r="AV188" s="12" t="s">
        <v>83</v>
      </c>
      <c r="AW188" s="12" t="s">
        <v>30</v>
      </c>
      <c r="AX188" s="12" t="s">
        <v>81</v>
      </c>
      <c r="AY188" s="168" t="s">
        <v>132</v>
      </c>
    </row>
    <row r="189" spans="2:65" s="1" customFormat="1" ht="36" customHeight="1">
      <c r="B189" s="150"/>
      <c r="C189" s="151" t="s">
        <v>228</v>
      </c>
      <c r="D189" s="151" t="s">
        <v>134</v>
      </c>
      <c r="E189" s="152" t="s">
        <v>496</v>
      </c>
      <c r="F189" s="153" t="s">
        <v>497</v>
      </c>
      <c r="G189" s="154" t="s">
        <v>220</v>
      </c>
      <c r="H189" s="155">
        <v>422</v>
      </c>
      <c r="I189" s="156"/>
      <c r="J189" s="157">
        <f>ROUND(I189*H189,2)</f>
        <v>0</v>
      </c>
      <c r="K189" s="153" t="s">
        <v>424</v>
      </c>
      <c r="L189" s="32"/>
      <c r="M189" s="158" t="s">
        <v>1</v>
      </c>
      <c r="N189" s="159" t="s">
        <v>38</v>
      </c>
      <c r="O189" s="55"/>
      <c r="P189" s="160">
        <f>O189*H189</f>
        <v>0</v>
      </c>
      <c r="Q189" s="160">
        <v>0</v>
      </c>
      <c r="R189" s="160">
        <f>Q189*H189</f>
        <v>0</v>
      </c>
      <c r="S189" s="160">
        <v>0</v>
      </c>
      <c r="T189" s="161">
        <f>S189*H189</f>
        <v>0</v>
      </c>
      <c r="AR189" s="162" t="s">
        <v>139</v>
      </c>
      <c r="AT189" s="162" t="s">
        <v>134</v>
      </c>
      <c r="AU189" s="162" t="s">
        <v>83</v>
      </c>
      <c r="AY189" s="17" t="s">
        <v>132</v>
      </c>
      <c r="BE189" s="163">
        <f>IF(N189="základní",J189,0)</f>
        <v>0</v>
      </c>
      <c r="BF189" s="163">
        <f>IF(N189="snížená",J189,0)</f>
        <v>0</v>
      </c>
      <c r="BG189" s="163">
        <f>IF(N189="zákl. přenesená",J189,0)</f>
        <v>0</v>
      </c>
      <c r="BH189" s="163">
        <f>IF(N189="sníž. přenesená",J189,0)</f>
        <v>0</v>
      </c>
      <c r="BI189" s="163">
        <f>IF(N189="nulová",J189,0)</f>
        <v>0</v>
      </c>
      <c r="BJ189" s="17" t="s">
        <v>81</v>
      </c>
      <c r="BK189" s="163">
        <f>ROUND(I189*H189,2)</f>
        <v>0</v>
      </c>
      <c r="BL189" s="17" t="s">
        <v>139</v>
      </c>
      <c r="BM189" s="162" t="s">
        <v>744</v>
      </c>
    </row>
    <row r="190" spans="2:65" s="12" customFormat="1" ht="11.25">
      <c r="B190" s="167"/>
      <c r="D190" s="164" t="s">
        <v>143</v>
      </c>
      <c r="E190" s="168" t="s">
        <v>1</v>
      </c>
      <c r="F190" s="169" t="s">
        <v>743</v>
      </c>
      <c r="H190" s="170">
        <v>422</v>
      </c>
      <c r="I190" s="171"/>
      <c r="L190" s="167"/>
      <c r="M190" s="172"/>
      <c r="N190" s="173"/>
      <c r="O190" s="173"/>
      <c r="P190" s="173"/>
      <c r="Q190" s="173"/>
      <c r="R190" s="173"/>
      <c r="S190" s="173"/>
      <c r="T190" s="174"/>
      <c r="AT190" s="168" t="s">
        <v>143</v>
      </c>
      <c r="AU190" s="168" t="s">
        <v>83</v>
      </c>
      <c r="AV190" s="12" t="s">
        <v>83</v>
      </c>
      <c r="AW190" s="12" t="s">
        <v>30</v>
      </c>
      <c r="AX190" s="12" t="s">
        <v>81</v>
      </c>
      <c r="AY190" s="168" t="s">
        <v>132</v>
      </c>
    </row>
    <row r="191" spans="2:65" s="1" customFormat="1" ht="48" customHeight="1">
      <c r="B191" s="150"/>
      <c r="C191" s="151" t="s">
        <v>234</v>
      </c>
      <c r="D191" s="151" t="s">
        <v>134</v>
      </c>
      <c r="E191" s="152" t="s">
        <v>499</v>
      </c>
      <c r="F191" s="153" t="s">
        <v>500</v>
      </c>
      <c r="G191" s="154" t="s">
        <v>137</v>
      </c>
      <c r="H191" s="155">
        <v>118.855</v>
      </c>
      <c r="I191" s="156"/>
      <c r="J191" s="157">
        <f>ROUND(I191*H191,2)</f>
        <v>0</v>
      </c>
      <c r="K191" s="153" t="s">
        <v>424</v>
      </c>
      <c r="L191" s="32"/>
      <c r="M191" s="158" t="s">
        <v>1</v>
      </c>
      <c r="N191" s="159" t="s">
        <v>38</v>
      </c>
      <c r="O191" s="55"/>
      <c r="P191" s="160">
        <f>O191*H191</f>
        <v>0</v>
      </c>
      <c r="Q191" s="160">
        <v>0</v>
      </c>
      <c r="R191" s="160">
        <f>Q191*H191</f>
        <v>0</v>
      </c>
      <c r="S191" s="160">
        <v>0</v>
      </c>
      <c r="T191" s="161">
        <f>S191*H191</f>
        <v>0</v>
      </c>
      <c r="AR191" s="162" t="s">
        <v>139</v>
      </c>
      <c r="AT191" s="162" t="s">
        <v>134</v>
      </c>
      <c r="AU191" s="162" t="s">
        <v>83</v>
      </c>
      <c r="AY191" s="17" t="s">
        <v>132</v>
      </c>
      <c r="BE191" s="163">
        <f>IF(N191="základní",J191,0)</f>
        <v>0</v>
      </c>
      <c r="BF191" s="163">
        <f>IF(N191="snížená",J191,0)</f>
        <v>0</v>
      </c>
      <c r="BG191" s="163">
        <f>IF(N191="zákl. přenesená",J191,0)</f>
        <v>0</v>
      </c>
      <c r="BH191" s="163">
        <f>IF(N191="sníž. přenesená",J191,0)</f>
        <v>0</v>
      </c>
      <c r="BI191" s="163">
        <f>IF(N191="nulová",J191,0)</f>
        <v>0</v>
      </c>
      <c r="BJ191" s="17" t="s">
        <v>81</v>
      </c>
      <c r="BK191" s="163">
        <f>ROUND(I191*H191,2)</f>
        <v>0</v>
      </c>
      <c r="BL191" s="17" t="s">
        <v>139</v>
      </c>
      <c r="BM191" s="162" t="s">
        <v>745</v>
      </c>
    </row>
    <row r="192" spans="2:65" s="12" customFormat="1" ht="11.25">
      <c r="B192" s="167"/>
      <c r="D192" s="164" t="s">
        <v>143</v>
      </c>
      <c r="E192" s="168" t="s">
        <v>1</v>
      </c>
      <c r="F192" s="169" t="s">
        <v>746</v>
      </c>
      <c r="H192" s="170">
        <v>118.855</v>
      </c>
      <c r="I192" s="171"/>
      <c r="L192" s="167"/>
      <c r="M192" s="172"/>
      <c r="N192" s="173"/>
      <c r="O192" s="173"/>
      <c r="P192" s="173"/>
      <c r="Q192" s="173"/>
      <c r="R192" s="173"/>
      <c r="S192" s="173"/>
      <c r="T192" s="174"/>
      <c r="AT192" s="168" t="s">
        <v>143</v>
      </c>
      <c r="AU192" s="168" t="s">
        <v>83</v>
      </c>
      <c r="AV192" s="12" t="s">
        <v>83</v>
      </c>
      <c r="AW192" s="12" t="s">
        <v>30</v>
      </c>
      <c r="AX192" s="12" t="s">
        <v>81</v>
      </c>
      <c r="AY192" s="168" t="s">
        <v>132</v>
      </c>
    </row>
    <row r="193" spans="2:65" s="1" customFormat="1" ht="60" customHeight="1">
      <c r="B193" s="150"/>
      <c r="C193" s="151" t="s">
        <v>239</v>
      </c>
      <c r="D193" s="151" t="s">
        <v>134</v>
      </c>
      <c r="E193" s="152" t="s">
        <v>178</v>
      </c>
      <c r="F193" s="153" t="s">
        <v>179</v>
      </c>
      <c r="G193" s="154" t="s">
        <v>137</v>
      </c>
      <c r="H193" s="155">
        <v>50.8</v>
      </c>
      <c r="I193" s="156"/>
      <c r="J193" s="157">
        <f>ROUND(I193*H193,2)</f>
        <v>0</v>
      </c>
      <c r="K193" s="153" t="s">
        <v>424</v>
      </c>
      <c r="L193" s="32"/>
      <c r="M193" s="158" t="s">
        <v>1</v>
      </c>
      <c r="N193" s="159" t="s">
        <v>38</v>
      </c>
      <c r="O193" s="55"/>
      <c r="P193" s="160">
        <f>O193*H193</f>
        <v>0</v>
      </c>
      <c r="Q193" s="160">
        <v>0</v>
      </c>
      <c r="R193" s="160">
        <f>Q193*H193</f>
        <v>0</v>
      </c>
      <c r="S193" s="160">
        <v>0</v>
      </c>
      <c r="T193" s="161">
        <f>S193*H193</f>
        <v>0</v>
      </c>
      <c r="AR193" s="162" t="s">
        <v>139</v>
      </c>
      <c r="AT193" s="162" t="s">
        <v>134</v>
      </c>
      <c r="AU193" s="162" t="s">
        <v>83</v>
      </c>
      <c r="AY193" s="17" t="s">
        <v>132</v>
      </c>
      <c r="BE193" s="163">
        <f>IF(N193="základní",J193,0)</f>
        <v>0</v>
      </c>
      <c r="BF193" s="163">
        <f>IF(N193="snížená",J193,0)</f>
        <v>0</v>
      </c>
      <c r="BG193" s="163">
        <f>IF(N193="zákl. přenesená",J193,0)</f>
        <v>0</v>
      </c>
      <c r="BH193" s="163">
        <f>IF(N193="sníž. přenesená",J193,0)</f>
        <v>0</v>
      </c>
      <c r="BI193" s="163">
        <f>IF(N193="nulová",J193,0)</f>
        <v>0</v>
      </c>
      <c r="BJ193" s="17" t="s">
        <v>81</v>
      </c>
      <c r="BK193" s="163">
        <f>ROUND(I193*H193,2)</f>
        <v>0</v>
      </c>
      <c r="BL193" s="17" t="s">
        <v>139</v>
      </c>
      <c r="BM193" s="162" t="s">
        <v>747</v>
      </c>
    </row>
    <row r="194" spans="2:65" s="12" customFormat="1" ht="11.25">
      <c r="B194" s="167"/>
      <c r="D194" s="164" t="s">
        <v>143</v>
      </c>
      <c r="E194" s="168" t="s">
        <v>1</v>
      </c>
      <c r="F194" s="169" t="s">
        <v>748</v>
      </c>
      <c r="H194" s="170">
        <v>50.8</v>
      </c>
      <c r="I194" s="171"/>
      <c r="L194" s="167"/>
      <c r="M194" s="172"/>
      <c r="N194" s="173"/>
      <c r="O194" s="173"/>
      <c r="P194" s="173"/>
      <c r="Q194" s="173"/>
      <c r="R194" s="173"/>
      <c r="S194" s="173"/>
      <c r="T194" s="174"/>
      <c r="AT194" s="168" t="s">
        <v>143</v>
      </c>
      <c r="AU194" s="168" t="s">
        <v>83</v>
      </c>
      <c r="AV194" s="12" t="s">
        <v>83</v>
      </c>
      <c r="AW194" s="12" t="s">
        <v>30</v>
      </c>
      <c r="AX194" s="12" t="s">
        <v>81</v>
      </c>
      <c r="AY194" s="168" t="s">
        <v>132</v>
      </c>
    </row>
    <row r="195" spans="2:65" s="1" customFormat="1" ht="60" customHeight="1">
      <c r="B195" s="150"/>
      <c r="C195" s="151" t="s">
        <v>249</v>
      </c>
      <c r="D195" s="151" t="s">
        <v>134</v>
      </c>
      <c r="E195" s="152" t="s">
        <v>184</v>
      </c>
      <c r="F195" s="153" t="s">
        <v>185</v>
      </c>
      <c r="G195" s="154" t="s">
        <v>137</v>
      </c>
      <c r="H195" s="155">
        <v>1524</v>
      </c>
      <c r="I195" s="156"/>
      <c r="J195" s="157">
        <f>ROUND(I195*H195,2)</f>
        <v>0</v>
      </c>
      <c r="K195" s="153" t="s">
        <v>424</v>
      </c>
      <c r="L195" s="32"/>
      <c r="M195" s="158" t="s">
        <v>1</v>
      </c>
      <c r="N195" s="159" t="s">
        <v>38</v>
      </c>
      <c r="O195" s="55"/>
      <c r="P195" s="160">
        <f>O195*H195</f>
        <v>0</v>
      </c>
      <c r="Q195" s="160">
        <v>0</v>
      </c>
      <c r="R195" s="160">
        <f>Q195*H195</f>
        <v>0</v>
      </c>
      <c r="S195" s="160">
        <v>0</v>
      </c>
      <c r="T195" s="161">
        <f>S195*H195</f>
        <v>0</v>
      </c>
      <c r="AR195" s="162" t="s">
        <v>139</v>
      </c>
      <c r="AT195" s="162" t="s">
        <v>134</v>
      </c>
      <c r="AU195" s="162" t="s">
        <v>83</v>
      </c>
      <c r="AY195" s="17" t="s">
        <v>132</v>
      </c>
      <c r="BE195" s="163">
        <f>IF(N195="základní",J195,0)</f>
        <v>0</v>
      </c>
      <c r="BF195" s="163">
        <f>IF(N195="snížená",J195,0)</f>
        <v>0</v>
      </c>
      <c r="BG195" s="163">
        <f>IF(N195="zákl. přenesená",J195,0)</f>
        <v>0</v>
      </c>
      <c r="BH195" s="163">
        <f>IF(N195="sníž. přenesená",J195,0)</f>
        <v>0</v>
      </c>
      <c r="BI195" s="163">
        <f>IF(N195="nulová",J195,0)</f>
        <v>0</v>
      </c>
      <c r="BJ195" s="17" t="s">
        <v>81</v>
      </c>
      <c r="BK195" s="163">
        <f>ROUND(I195*H195,2)</f>
        <v>0</v>
      </c>
      <c r="BL195" s="17" t="s">
        <v>139</v>
      </c>
      <c r="BM195" s="162" t="s">
        <v>749</v>
      </c>
    </row>
    <row r="196" spans="2:65" s="12" customFormat="1" ht="11.25">
      <c r="B196" s="167"/>
      <c r="D196" s="164" t="s">
        <v>143</v>
      </c>
      <c r="E196" s="168" t="s">
        <v>1</v>
      </c>
      <c r="F196" s="169" t="s">
        <v>750</v>
      </c>
      <c r="H196" s="170">
        <v>1524</v>
      </c>
      <c r="I196" s="171"/>
      <c r="L196" s="167"/>
      <c r="M196" s="172"/>
      <c r="N196" s="173"/>
      <c r="O196" s="173"/>
      <c r="P196" s="173"/>
      <c r="Q196" s="173"/>
      <c r="R196" s="173"/>
      <c r="S196" s="173"/>
      <c r="T196" s="174"/>
      <c r="AT196" s="168" t="s">
        <v>143</v>
      </c>
      <c r="AU196" s="168" t="s">
        <v>83</v>
      </c>
      <c r="AV196" s="12" t="s">
        <v>83</v>
      </c>
      <c r="AW196" s="12" t="s">
        <v>30</v>
      </c>
      <c r="AX196" s="12" t="s">
        <v>81</v>
      </c>
      <c r="AY196" s="168" t="s">
        <v>132</v>
      </c>
    </row>
    <row r="197" spans="2:65" s="1" customFormat="1" ht="16.5" customHeight="1">
      <c r="B197" s="150"/>
      <c r="C197" s="151" t="s">
        <v>255</v>
      </c>
      <c r="D197" s="151" t="s">
        <v>134</v>
      </c>
      <c r="E197" s="152" t="s">
        <v>207</v>
      </c>
      <c r="F197" s="153" t="s">
        <v>208</v>
      </c>
      <c r="G197" s="154" t="s">
        <v>137</v>
      </c>
      <c r="H197" s="155">
        <v>50.8</v>
      </c>
      <c r="I197" s="156"/>
      <c r="J197" s="157">
        <f>ROUND(I197*H197,2)</f>
        <v>0</v>
      </c>
      <c r="K197" s="153" t="s">
        <v>424</v>
      </c>
      <c r="L197" s="32"/>
      <c r="M197" s="158" t="s">
        <v>1</v>
      </c>
      <c r="N197" s="159" t="s">
        <v>38</v>
      </c>
      <c r="O197" s="55"/>
      <c r="P197" s="160">
        <f>O197*H197</f>
        <v>0</v>
      </c>
      <c r="Q197" s="160">
        <v>0</v>
      </c>
      <c r="R197" s="160">
        <f>Q197*H197</f>
        <v>0</v>
      </c>
      <c r="S197" s="160">
        <v>0</v>
      </c>
      <c r="T197" s="161">
        <f>S197*H197</f>
        <v>0</v>
      </c>
      <c r="AR197" s="162" t="s">
        <v>139</v>
      </c>
      <c r="AT197" s="162" t="s">
        <v>134</v>
      </c>
      <c r="AU197" s="162" t="s">
        <v>83</v>
      </c>
      <c r="AY197" s="17" t="s">
        <v>132</v>
      </c>
      <c r="BE197" s="163">
        <f>IF(N197="základní",J197,0)</f>
        <v>0</v>
      </c>
      <c r="BF197" s="163">
        <f>IF(N197="snížená",J197,0)</f>
        <v>0</v>
      </c>
      <c r="BG197" s="163">
        <f>IF(N197="zákl. přenesená",J197,0)</f>
        <v>0</v>
      </c>
      <c r="BH197" s="163">
        <f>IF(N197="sníž. přenesená",J197,0)</f>
        <v>0</v>
      </c>
      <c r="BI197" s="163">
        <f>IF(N197="nulová",J197,0)</f>
        <v>0</v>
      </c>
      <c r="BJ197" s="17" t="s">
        <v>81</v>
      </c>
      <c r="BK197" s="163">
        <f>ROUND(I197*H197,2)</f>
        <v>0</v>
      </c>
      <c r="BL197" s="17" t="s">
        <v>139</v>
      </c>
      <c r="BM197" s="162" t="s">
        <v>751</v>
      </c>
    </row>
    <row r="198" spans="2:65" s="12" customFormat="1" ht="11.25">
      <c r="B198" s="167"/>
      <c r="D198" s="164" t="s">
        <v>143</v>
      </c>
      <c r="E198" s="168" t="s">
        <v>1</v>
      </c>
      <c r="F198" s="169" t="s">
        <v>752</v>
      </c>
      <c r="H198" s="170">
        <v>50.8</v>
      </c>
      <c r="I198" s="171"/>
      <c r="L198" s="167"/>
      <c r="M198" s="172"/>
      <c r="N198" s="173"/>
      <c r="O198" s="173"/>
      <c r="P198" s="173"/>
      <c r="Q198" s="173"/>
      <c r="R198" s="173"/>
      <c r="S198" s="173"/>
      <c r="T198" s="174"/>
      <c r="AT198" s="168" t="s">
        <v>143</v>
      </c>
      <c r="AU198" s="168" t="s">
        <v>83</v>
      </c>
      <c r="AV198" s="12" t="s">
        <v>83</v>
      </c>
      <c r="AW198" s="12" t="s">
        <v>30</v>
      </c>
      <c r="AX198" s="12" t="s">
        <v>81</v>
      </c>
      <c r="AY198" s="168" t="s">
        <v>132</v>
      </c>
    </row>
    <row r="199" spans="2:65" s="1" customFormat="1" ht="36" customHeight="1">
      <c r="B199" s="150"/>
      <c r="C199" s="151" t="s">
        <v>7</v>
      </c>
      <c r="D199" s="151" t="s">
        <v>134</v>
      </c>
      <c r="E199" s="152" t="s">
        <v>212</v>
      </c>
      <c r="F199" s="153" t="s">
        <v>213</v>
      </c>
      <c r="G199" s="154" t="s">
        <v>203</v>
      </c>
      <c r="H199" s="155">
        <v>101.6</v>
      </c>
      <c r="I199" s="156"/>
      <c r="J199" s="157">
        <f>ROUND(I199*H199,2)</f>
        <v>0</v>
      </c>
      <c r="K199" s="153" t="s">
        <v>424</v>
      </c>
      <c r="L199" s="32"/>
      <c r="M199" s="158" t="s">
        <v>1</v>
      </c>
      <c r="N199" s="159" t="s">
        <v>38</v>
      </c>
      <c r="O199" s="55"/>
      <c r="P199" s="160">
        <f>O199*H199</f>
        <v>0</v>
      </c>
      <c r="Q199" s="160">
        <v>0</v>
      </c>
      <c r="R199" s="160">
        <f>Q199*H199</f>
        <v>0</v>
      </c>
      <c r="S199" s="160">
        <v>0</v>
      </c>
      <c r="T199" s="161">
        <f>S199*H199</f>
        <v>0</v>
      </c>
      <c r="AR199" s="162" t="s">
        <v>139</v>
      </c>
      <c r="AT199" s="162" t="s">
        <v>134</v>
      </c>
      <c r="AU199" s="162" t="s">
        <v>83</v>
      </c>
      <c r="AY199" s="17" t="s">
        <v>132</v>
      </c>
      <c r="BE199" s="163">
        <f>IF(N199="základní",J199,0)</f>
        <v>0</v>
      </c>
      <c r="BF199" s="163">
        <f>IF(N199="snížená",J199,0)</f>
        <v>0</v>
      </c>
      <c r="BG199" s="163">
        <f>IF(N199="zákl. přenesená",J199,0)</f>
        <v>0</v>
      </c>
      <c r="BH199" s="163">
        <f>IF(N199="sníž. přenesená",J199,0)</f>
        <v>0</v>
      </c>
      <c r="BI199" s="163">
        <f>IF(N199="nulová",J199,0)</f>
        <v>0</v>
      </c>
      <c r="BJ199" s="17" t="s">
        <v>81</v>
      </c>
      <c r="BK199" s="163">
        <f>ROUND(I199*H199,2)</f>
        <v>0</v>
      </c>
      <c r="BL199" s="17" t="s">
        <v>139</v>
      </c>
      <c r="BM199" s="162" t="s">
        <v>753</v>
      </c>
    </row>
    <row r="200" spans="2:65" s="12" customFormat="1" ht="11.25">
      <c r="B200" s="167"/>
      <c r="D200" s="164" t="s">
        <v>143</v>
      </c>
      <c r="E200" s="168" t="s">
        <v>1</v>
      </c>
      <c r="F200" s="169" t="s">
        <v>754</v>
      </c>
      <c r="H200" s="170">
        <v>101.6</v>
      </c>
      <c r="I200" s="171"/>
      <c r="L200" s="167"/>
      <c r="M200" s="172"/>
      <c r="N200" s="173"/>
      <c r="O200" s="173"/>
      <c r="P200" s="173"/>
      <c r="Q200" s="173"/>
      <c r="R200" s="173"/>
      <c r="S200" s="173"/>
      <c r="T200" s="174"/>
      <c r="AT200" s="168" t="s">
        <v>143</v>
      </c>
      <c r="AU200" s="168" t="s">
        <v>83</v>
      </c>
      <c r="AV200" s="12" t="s">
        <v>83</v>
      </c>
      <c r="AW200" s="12" t="s">
        <v>30</v>
      </c>
      <c r="AX200" s="12" t="s">
        <v>81</v>
      </c>
      <c r="AY200" s="168" t="s">
        <v>132</v>
      </c>
    </row>
    <row r="201" spans="2:65" s="1" customFormat="1" ht="36" customHeight="1">
      <c r="B201" s="150"/>
      <c r="C201" s="151" t="s">
        <v>267</v>
      </c>
      <c r="D201" s="151" t="s">
        <v>134</v>
      </c>
      <c r="E201" s="152" t="s">
        <v>511</v>
      </c>
      <c r="F201" s="153" t="s">
        <v>512</v>
      </c>
      <c r="G201" s="154" t="s">
        <v>137</v>
      </c>
      <c r="H201" s="155">
        <v>233.5</v>
      </c>
      <c r="I201" s="156"/>
      <c r="J201" s="157">
        <f>ROUND(I201*H201,2)</f>
        <v>0</v>
      </c>
      <c r="K201" s="153" t="s">
        <v>424</v>
      </c>
      <c r="L201" s="32"/>
      <c r="M201" s="158" t="s">
        <v>1</v>
      </c>
      <c r="N201" s="159" t="s">
        <v>38</v>
      </c>
      <c r="O201" s="55"/>
      <c r="P201" s="160">
        <f>O201*H201</f>
        <v>0</v>
      </c>
      <c r="Q201" s="160">
        <v>0</v>
      </c>
      <c r="R201" s="160">
        <f>Q201*H201</f>
        <v>0</v>
      </c>
      <c r="S201" s="160">
        <v>0</v>
      </c>
      <c r="T201" s="161">
        <f>S201*H201</f>
        <v>0</v>
      </c>
      <c r="AR201" s="162" t="s">
        <v>139</v>
      </c>
      <c r="AT201" s="162" t="s">
        <v>134</v>
      </c>
      <c r="AU201" s="162" t="s">
        <v>83</v>
      </c>
      <c r="AY201" s="17" t="s">
        <v>132</v>
      </c>
      <c r="BE201" s="163">
        <f>IF(N201="základní",J201,0)</f>
        <v>0</v>
      </c>
      <c r="BF201" s="163">
        <f>IF(N201="snížená",J201,0)</f>
        <v>0</v>
      </c>
      <c r="BG201" s="163">
        <f>IF(N201="zákl. přenesená",J201,0)</f>
        <v>0</v>
      </c>
      <c r="BH201" s="163">
        <f>IF(N201="sníž. přenesená",J201,0)</f>
        <v>0</v>
      </c>
      <c r="BI201" s="163">
        <f>IF(N201="nulová",J201,0)</f>
        <v>0</v>
      </c>
      <c r="BJ201" s="17" t="s">
        <v>81</v>
      </c>
      <c r="BK201" s="163">
        <f>ROUND(I201*H201,2)</f>
        <v>0</v>
      </c>
      <c r="BL201" s="17" t="s">
        <v>139</v>
      </c>
      <c r="BM201" s="162" t="s">
        <v>755</v>
      </c>
    </row>
    <row r="202" spans="2:65" s="12" customFormat="1" ht="11.25">
      <c r="B202" s="167"/>
      <c r="D202" s="164" t="s">
        <v>143</v>
      </c>
      <c r="E202" s="168" t="s">
        <v>1</v>
      </c>
      <c r="F202" s="169" t="s">
        <v>756</v>
      </c>
      <c r="H202" s="170">
        <v>284.3</v>
      </c>
      <c r="I202" s="171"/>
      <c r="L202" s="167"/>
      <c r="M202" s="172"/>
      <c r="N202" s="173"/>
      <c r="O202" s="173"/>
      <c r="P202" s="173"/>
      <c r="Q202" s="173"/>
      <c r="R202" s="173"/>
      <c r="S202" s="173"/>
      <c r="T202" s="174"/>
      <c r="AT202" s="168" t="s">
        <v>143</v>
      </c>
      <c r="AU202" s="168" t="s">
        <v>83</v>
      </c>
      <c r="AV202" s="12" t="s">
        <v>83</v>
      </c>
      <c r="AW202" s="12" t="s">
        <v>30</v>
      </c>
      <c r="AX202" s="12" t="s">
        <v>73</v>
      </c>
      <c r="AY202" s="168" t="s">
        <v>132</v>
      </c>
    </row>
    <row r="203" spans="2:65" s="12" customFormat="1" ht="11.25">
      <c r="B203" s="167"/>
      <c r="D203" s="164" t="s">
        <v>143</v>
      </c>
      <c r="E203" s="168" t="s">
        <v>1</v>
      </c>
      <c r="F203" s="169" t="s">
        <v>757</v>
      </c>
      <c r="H203" s="170">
        <v>-33.700000000000003</v>
      </c>
      <c r="I203" s="171"/>
      <c r="L203" s="167"/>
      <c r="M203" s="172"/>
      <c r="N203" s="173"/>
      <c r="O203" s="173"/>
      <c r="P203" s="173"/>
      <c r="Q203" s="173"/>
      <c r="R203" s="173"/>
      <c r="S203" s="173"/>
      <c r="T203" s="174"/>
      <c r="AT203" s="168" t="s">
        <v>143</v>
      </c>
      <c r="AU203" s="168" t="s">
        <v>83</v>
      </c>
      <c r="AV203" s="12" t="s">
        <v>83</v>
      </c>
      <c r="AW203" s="12" t="s">
        <v>30</v>
      </c>
      <c r="AX203" s="12" t="s">
        <v>73</v>
      </c>
      <c r="AY203" s="168" t="s">
        <v>132</v>
      </c>
    </row>
    <row r="204" spans="2:65" s="12" customFormat="1" ht="11.25">
      <c r="B204" s="167"/>
      <c r="D204" s="164" t="s">
        <v>143</v>
      </c>
      <c r="E204" s="168" t="s">
        <v>1</v>
      </c>
      <c r="F204" s="169" t="s">
        <v>758</v>
      </c>
      <c r="H204" s="170">
        <v>-7.8</v>
      </c>
      <c r="I204" s="171"/>
      <c r="L204" s="167"/>
      <c r="M204" s="172"/>
      <c r="N204" s="173"/>
      <c r="O204" s="173"/>
      <c r="P204" s="173"/>
      <c r="Q204" s="173"/>
      <c r="R204" s="173"/>
      <c r="S204" s="173"/>
      <c r="T204" s="174"/>
      <c r="AT204" s="168" t="s">
        <v>143</v>
      </c>
      <c r="AU204" s="168" t="s">
        <v>83</v>
      </c>
      <c r="AV204" s="12" t="s">
        <v>83</v>
      </c>
      <c r="AW204" s="12" t="s">
        <v>30</v>
      </c>
      <c r="AX204" s="12" t="s">
        <v>73</v>
      </c>
      <c r="AY204" s="168" t="s">
        <v>132</v>
      </c>
    </row>
    <row r="205" spans="2:65" s="12" customFormat="1" ht="11.25">
      <c r="B205" s="167"/>
      <c r="D205" s="164" t="s">
        <v>143</v>
      </c>
      <c r="E205" s="168" t="s">
        <v>1</v>
      </c>
      <c r="F205" s="169" t="s">
        <v>759</v>
      </c>
      <c r="H205" s="170">
        <v>-1.532</v>
      </c>
      <c r="I205" s="171"/>
      <c r="L205" s="167"/>
      <c r="M205" s="172"/>
      <c r="N205" s="173"/>
      <c r="O205" s="173"/>
      <c r="P205" s="173"/>
      <c r="Q205" s="173"/>
      <c r="R205" s="173"/>
      <c r="S205" s="173"/>
      <c r="T205" s="174"/>
      <c r="AT205" s="168" t="s">
        <v>143</v>
      </c>
      <c r="AU205" s="168" t="s">
        <v>83</v>
      </c>
      <c r="AV205" s="12" t="s">
        <v>83</v>
      </c>
      <c r="AW205" s="12" t="s">
        <v>30</v>
      </c>
      <c r="AX205" s="12" t="s">
        <v>73</v>
      </c>
      <c r="AY205" s="168" t="s">
        <v>132</v>
      </c>
    </row>
    <row r="206" spans="2:65" s="12" customFormat="1" ht="11.25">
      <c r="B206" s="167"/>
      <c r="D206" s="164" t="s">
        <v>143</v>
      </c>
      <c r="E206" s="168" t="s">
        <v>1</v>
      </c>
      <c r="F206" s="169" t="s">
        <v>760</v>
      </c>
      <c r="H206" s="170">
        <v>-6.782</v>
      </c>
      <c r="I206" s="171"/>
      <c r="L206" s="167"/>
      <c r="M206" s="172"/>
      <c r="N206" s="173"/>
      <c r="O206" s="173"/>
      <c r="P206" s="173"/>
      <c r="Q206" s="173"/>
      <c r="R206" s="173"/>
      <c r="S206" s="173"/>
      <c r="T206" s="174"/>
      <c r="AT206" s="168" t="s">
        <v>143</v>
      </c>
      <c r="AU206" s="168" t="s">
        <v>83</v>
      </c>
      <c r="AV206" s="12" t="s">
        <v>83</v>
      </c>
      <c r="AW206" s="12" t="s">
        <v>30</v>
      </c>
      <c r="AX206" s="12" t="s">
        <v>73</v>
      </c>
      <c r="AY206" s="168" t="s">
        <v>132</v>
      </c>
    </row>
    <row r="207" spans="2:65" s="12" customFormat="1" ht="11.25">
      <c r="B207" s="167"/>
      <c r="D207" s="164" t="s">
        <v>143</v>
      </c>
      <c r="E207" s="168" t="s">
        <v>1</v>
      </c>
      <c r="F207" s="169" t="s">
        <v>761</v>
      </c>
      <c r="H207" s="170">
        <v>-1</v>
      </c>
      <c r="I207" s="171"/>
      <c r="L207" s="167"/>
      <c r="M207" s="172"/>
      <c r="N207" s="173"/>
      <c r="O207" s="173"/>
      <c r="P207" s="173"/>
      <c r="Q207" s="173"/>
      <c r="R207" s="173"/>
      <c r="S207" s="173"/>
      <c r="T207" s="174"/>
      <c r="AT207" s="168" t="s">
        <v>143</v>
      </c>
      <c r="AU207" s="168" t="s">
        <v>83</v>
      </c>
      <c r="AV207" s="12" t="s">
        <v>83</v>
      </c>
      <c r="AW207" s="12" t="s">
        <v>30</v>
      </c>
      <c r="AX207" s="12" t="s">
        <v>73</v>
      </c>
      <c r="AY207" s="168" t="s">
        <v>132</v>
      </c>
    </row>
    <row r="208" spans="2:65" s="13" customFormat="1" ht="11.25">
      <c r="B208" s="175"/>
      <c r="D208" s="164" t="s">
        <v>143</v>
      </c>
      <c r="E208" s="176" t="s">
        <v>1</v>
      </c>
      <c r="F208" s="177" t="s">
        <v>155</v>
      </c>
      <c r="H208" s="178">
        <v>233.48599999999999</v>
      </c>
      <c r="I208" s="179"/>
      <c r="L208" s="175"/>
      <c r="M208" s="180"/>
      <c r="N208" s="181"/>
      <c r="O208" s="181"/>
      <c r="P208" s="181"/>
      <c r="Q208" s="181"/>
      <c r="R208" s="181"/>
      <c r="S208" s="181"/>
      <c r="T208" s="182"/>
      <c r="AT208" s="176" t="s">
        <v>143</v>
      </c>
      <c r="AU208" s="176" t="s">
        <v>83</v>
      </c>
      <c r="AV208" s="13" t="s">
        <v>139</v>
      </c>
      <c r="AW208" s="13" t="s">
        <v>30</v>
      </c>
      <c r="AX208" s="13" t="s">
        <v>73</v>
      </c>
      <c r="AY208" s="176" t="s">
        <v>132</v>
      </c>
    </row>
    <row r="209" spans="2:65" s="12" customFormat="1" ht="11.25">
      <c r="B209" s="167"/>
      <c r="D209" s="164" t="s">
        <v>143</v>
      </c>
      <c r="E209" s="168" t="s">
        <v>1</v>
      </c>
      <c r="F209" s="169" t="s">
        <v>762</v>
      </c>
      <c r="H209" s="170">
        <v>233.5</v>
      </c>
      <c r="I209" s="171"/>
      <c r="L209" s="167"/>
      <c r="M209" s="172"/>
      <c r="N209" s="173"/>
      <c r="O209" s="173"/>
      <c r="P209" s="173"/>
      <c r="Q209" s="173"/>
      <c r="R209" s="173"/>
      <c r="S209" s="173"/>
      <c r="T209" s="174"/>
      <c r="AT209" s="168" t="s">
        <v>143</v>
      </c>
      <c r="AU209" s="168" t="s">
        <v>83</v>
      </c>
      <c r="AV209" s="12" t="s">
        <v>83</v>
      </c>
      <c r="AW209" s="12" t="s">
        <v>30</v>
      </c>
      <c r="AX209" s="12" t="s">
        <v>81</v>
      </c>
      <c r="AY209" s="168" t="s">
        <v>132</v>
      </c>
    </row>
    <row r="210" spans="2:65" s="1" customFormat="1" ht="60" customHeight="1">
      <c r="B210" s="150"/>
      <c r="C210" s="151" t="s">
        <v>274</v>
      </c>
      <c r="D210" s="151" t="s">
        <v>134</v>
      </c>
      <c r="E210" s="152" t="s">
        <v>522</v>
      </c>
      <c r="F210" s="153" t="s">
        <v>523</v>
      </c>
      <c r="G210" s="154" t="s">
        <v>137</v>
      </c>
      <c r="H210" s="155">
        <v>33.700000000000003</v>
      </c>
      <c r="I210" s="156"/>
      <c r="J210" s="157">
        <f>ROUND(I210*H210,2)</f>
        <v>0</v>
      </c>
      <c r="K210" s="153" t="s">
        <v>424</v>
      </c>
      <c r="L210" s="32"/>
      <c r="M210" s="158" t="s">
        <v>1</v>
      </c>
      <c r="N210" s="159" t="s">
        <v>38</v>
      </c>
      <c r="O210" s="55"/>
      <c r="P210" s="160">
        <f>O210*H210</f>
        <v>0</v>
      </c>
      <c r="Q210" s="160">
        <v>0</v>
      </c>
      <c r="R210" s="160">
        <f>Q210*H210</f>
        <v>0</v>
      </c>
      <c r="S210" s="160">
        <v>0</v>
      </c>
      <c r="T210" s="161">
        <f>S210*H210</f>
        <v>0</v>
      </c>
      <c r="AR210" s="162" t="s">
        <v>139</v>
      </c>
      <c r="AT210" s="162" t="s">
        <v>134</v>
      </c>
      <c r="AU210" s="162" t="s">
        <v>83</v>
      </c>
      <c r="AY210" s="17" t="s">
        <v>132</v>
      </c>
      <c r="BE210" s="163">
        <f>IF(N210="základní",J210,0)</f>
        <v>0</v>
      </c>
      <c r="BF210" s="163">
        <f>IF(N210="snížená",J210,0)</f>
        <v>0</v>
      </c>
      <c r="BG210" s="163">
        <f>IF(N210="zákl. přenesená",J210,0)</f>
        <v>0</v>
      </c>
      <c r="BH210" s="163">
        <f>IF(N210="sníž. přenesená",J210,0)</f>
        <v>0</v>
      </c>
      <c r="BI210" s="163">
        <f>IF(N210="nulová",J210,0)</f>
        <v>0</v>
      </c>
      <c r="BJ210" s="17" t="s">
        <v>81</v>
      </c>
      <c r="BK210" s="163">
        <f>ROUND(I210*H210,2)</f>
        <v>0</v>
      </c>
      <c r="BL210" s="17" t="s">
        <v>139</v>
      </c>
      <c r="BM210" s="162" t="s">
        <v>763</v>
      </c>
    </row>
    <row r="211" spans="2:65" s="14" customFormat="1" ht="11.25">
      <c r="B211" s="197"/>
      <c r="D211" s="164" t="s">
        <v>143</v>
      </c>
      <c r="E211" s="198" t="s">
        <v>1</v>
      </c>
      <c r="F211" s="199" t="s">
        <v>764</v>
      </c>
      <c r="H211" s="198" t="s">
        <v>1</v>
      </c>
      <c r="I211" s="200"/>
      <c r="L211" s="197"/>
      <c r="M211" s="201"/>
      <c r="N211" s="202"/>
      <c r="O211" s="202"/>
      <c r="P211" s="202"/>
      <c r="Q211" s="202"/>
      <c r="R211" s="202"/>
      <c r="S211" s="202"/>
      <c r="T211" s="203"/>
      <c r="AT211" s="198" t="s">
        <v>143</v>
      </c>
      <c r="AU211" s="198" t="s">
        <v>83</v>
      </c>
      <c r="AV211" s="14" t="s">
        <v>81</v>
      </c>
      <c r="AW211" s="14" t="s">
        <v>30</v>
      </c>
      <c r="AX211" s="14" t="s">
        <v>73</v>
      </c>
      <c r="AY211" s="198" t="s">
        <v>132</v>
      </c>
    </row>
    <row r="212" spans="2:65" s="12" customFormat="1" ht="22.5">
      <c r="B212" s="167"/>
      <c r="D212" s="164" t="s">
        <v>143</v>
      </c>
      <c r="E212" s="168" t="s">
        <v>1</v>
      </c>
      <c r="F212" s="169" t="s">
        <v>765</v>
      </c>
      <c r="H212" s="170">
        <v>33.716999999999999</v>
      </c>
      <c r="I212" s="171"/>
      <c r="L212" s="167"/>
      <c r="M212" s="172"/>
      <c r="N212" s="173"/>
      <c r="O212" s="173"/>
      <c r="P212" s="173"/>
      <c r="Q212" s="173"/>
      <c r="R212" s="173"/>
      <c r="S212" s="173"/>
      <c r="T212" s="174"/>
      <c r="AT212" s="168" t="s">
        <v>143</v>
      </c>
      <c r="AU212" s="168" t="s">
        <v>83</v>
      </c>
      <c r="AV212" s="12" t="s">
        <v>83</v>
      </c>
      <c r="AW212" s="12" t="s">
        <v>30</v>
      </c>
      <c r="AX212" s="12" t="s">
        <v>73</v>
      </c>
      <c r="AY212" s="168" t="s">
        <v>132</v>
      </c>
    </row>
    <row r="213" spans="2:65" s="13" customFormat="1" ht="11.25">
      <c r="B213" s="175"/>
      <c r="D213" s="164" t="s">
        <v>143</v>
      </c>
      <c r="E213" s="176" t="s">
        <v>1</v>
      </c>
      <c r="F213" s="177" t="s">
        <v>155</v>
      </c>
      <c r="H213" s="178">
        <v>33.716999999999999</v>
      </c>
      <c r="I213" s="179"/>
      <c r="L213" s="175"/>
      <c r="M213" s="180"/>
      <c r="N213" s="181"/>
      <c r="O213" s="181"/>
      <c r="P213" s="181"/>
      <c r="Q213" s="181"/>
      <c r="R213" s="181"/>
      <c r="S213" s="181"/>
      <c r="T213" s="182"/>
      <c r="AT213" s="176" t="s">
        <v>143</v>
      </c>
      <c r="AU213" s="176" t="s">
        <v>83</v>
      </c>
      <c r="AV213" s="13" t="s">
        <v>139</v>
      </c>
      <c r="AW213" s="13" t="s">
        <v>30</v>
      </c>
      <c r="AX213" s="13" t="s">
        <v>73</v>
      </c>
      <c r="AY213" s="176" t="s">
        <v>132</v>
      </c>
    </row>
    <row r="214" spans="2:65" s="12" customFormat="1" ht="11.25">
      <c r="B214" s="167"/>
      <c r="D214" s="164" t="s">
        <v>143</v>
      </c>
      <c r="E214" s="168" t="s">
        <v>1</v>
      </c>
      <c r="F214" s="169" t="s">
        <v>766</v>
      </c>
      <c r="H214" s="170">
        <v>33.700000000000003</v>
      </c>
      <c r="I214" s="171"/>
      <c r="L214" s="167"/>
      <c r="M214" s="172"/>
      <c r="N214" s="173"/>
      <c r="O214" s="173"/>
      <c r="P214" s="173"/>
      <c r="Q214" s="173"/>
      <c r="R214" s="173"/>
      <c r="S214" s="173"/>
      <c r="T214" s="174"/>
      <c r="AT214" s="168" t="s">
        <v>143</v>
      </c>
      <c r="AU214" s="168" t="s">
        <v>83</v>
      </c>
      <c r="AV214" s="12" t="s">
        <v>83</v>
      </c>
      <c r="AW214" s="12" t="s">
        <v>30</v>
      </c>
      <c r="AX214" s="12" t="s">
        <v>81</v>
      </c>
      <c r="AY214" s="168" t="s">
        <v>132</v>
      </c>
    </row>
    <row r="215" spans="2:65" s="1" customFormat="1" ht="16.5" customHeight="1">
      <c r="B215" s="150"/>
      <c r="C215" s="184" t="s">
        <v>279</v>
      </c>
      <c r="D215" s="184" t="s">
        <v>200</v>
      </c>
      <c r="E215" s="185" t="s">
        <v>528</v>
      </c>
      <c r="F215" s="186" t="s">
        <v>529</v>
      </c>
      <c r="G215" s="187" t="s">
        <v>203</v>
      </c>
      <c r="H215" s="188">
        <v>67.400000000000006</v>
      </c>
      <c r="I215" s="189"/>
      <c r="J215" s="190">
        <f>ROUND(I215*H215,2)</f>
        <v>0</v>
      </c>
      <c r="K215" s="186" t="s">
        <v>424</v>
      </c>
      <c r="L215" s="191"/>
      <c r="M215" s="192" t="s">
        <v>1</v>
      </c>
      <c r="N215" s="193" t="s">
        <v>38</v>
      </c>
      <c r="O215" s="55"/>
      <c r="P215" s="160">
        <f>O215*H215</f>
        <v>0</v>
      </c>
      <c r="Q215" s="160">
        <v>1</v>
      </c>
      <c r="R215" s="160">
        <f>Q215*H215</f>
        <v>67.400000000000006</v>
      </c>
      <c r="S215" s="160">
        <v>0</v>
      </c>
      <c r="T215" s="161">
        <f>S215*H215</f>
        <v>0</v>
      </c>
      <c r="AR215" s="162" t="s">
        <v>183</v>
      </c>
      <c r="AT215" s="162" t="s">
        <v>200</v>
      </c>
      <c r="AU215" s="162" t="s">
        <v>83</v>
      </c>
      <c r="AY215" s="17" t="s">
        <v>132</v>
      </c>
      <c r="BE215" s="163">
        <f>IF(N215="základní",J215,0)</f>
        <v>0</v>
      </c>
      <c r="BF215" s="163">
        <f>IF(N215="snížená",J215,0)</f>
        <v>0</v>
      </c>
      <c r="BG215" s="163">
        <f>IF(N215="zákl. přenesená",J215,0)</f>
        <v>0</v>
      </c>
      <c r="BH215" s="163">
        <f>IF(N215="sníž. přenesená",J215,0)</f>
        <v>0</v>
      </c>
      <c r="BI215" s="163">
        <f>IF(N215="nulová",J215,0)</f>
        <v>0</v>
      </c>
      <c r="BJ215" s="17" t="s">
        <v>81</v>
      </c>
      <c r="BK215" s="163">
        <f>ROUND(I215*H215,2)</f>
        <v>0</v>
      </c>
      <c r="BL215" s="17" t="s">
        <v>139</v>
      </c>
      <c r="BM215" s="162" t="s">
        <v>767</v>
      </c>
    </row>
    <row r="216" spans="2:65" s="12" customFormat="1" ht="11.25">
      <c r="B216" s="167"/>
      <c r="D216" s="164" t="s">
        <v>143</v>
      </c>
      <c r="E216" s="168" t="s">
        <v>1</v>
      </c>
      <c r="F216" s="169" t="s">
        <v>768</v>
      </c>
      <c r="H216" s="170">
        <v>67.400000000000006</v>
      </c>
      <c r="I216" s="171"/>
      <c r="L216" s="167"/>
      <c r="M216" s="172"/>
      <c r="N216" s="173"/>
      <c r="O216" s="173"/>
      <c r="P216" s="173"/>
      <c r="Q216" s="173"/>
      <c r="R216" s="173"/>
      <c r="S216" s="173"/>
      <c r="T216" s="174"/>
      <c r="AT216" s="168" t="s">
        <v>143</v>
      </c>
      <c r="AU216" s="168" t="s">
        <v>83</v>
      </c>
      <c r="AV216" s="12" t="s">
        <v>83</v>
      </c>
      <c r="AW216" s="12" t="s">
        <v>30</v>
      </c>
      <c r="AX216" s="12" t="s">
        <v>81</v>
      </c>
      <c r="AY216" s="168" t="s">
        <v>132</v>
      </c>
    </row>
    <row r="217" spans="2:65" s="1" customFormat="1" ht="24" customHeight="1">
      <c r="B217" s="150"/>
      <c r="C217" s="151" t="s">
        <v>284</v>
      </c>
      <c r="D217" s="151" t="s">
        <v>134</v>
      </c>
      <c r="E217" s="152" t="s">
        <v>240</v>
      </c>
      <c r="F217" s="153" t="s">
        <v>241</v>
      </c>
      <c r="G217" s="154" t="s">
        <v>220</v>
      </c>
      <c r="H217" s="155">
        <v>89.2</v>
      </c>
      <c r="I217" s="156"/>
      <c r="J217" s="157">
        <f>ROUND(I217*H217,2)</f>
        <v>0</v>
      </c>
      <c r="K217" s="153" t="s">
        <v>424</v>
      </c>
      <c r="L217" s="32"/>
      <c r="M217" s="158" t="s">
        <v>1</v>
      </c>
      <c r="N217" s="159" t="s">
        <v>38</v>
      </c>
      <c r="O217" s="55"/>
      <c r="P217" s="160">
        <f>O217*H217</f>
        <v>0</v>
      </c>
      <c r="Q217" s="160">
        <v>0</v>
      </c>
      <c r="R217" s="160">
        <f>Q217*H217</f>
        <v>0</v>
      </c>
      <c r="S217" s="160">
        <v>0</v>
      </c>
      <c r="T217" s="161">
        <f>S217*H217</f>
        <v>0</v>
      </c>
      <c r="AR217" s="162" t="s">
        <v>139</v>
      </c>
      <c r="AT217" s="162" t="s">
        <v>134</v>
      </c>
      <c r="AU217" s="162" t="s">
        <v>83</v>
      </c>
      <c r="AY217" s="17" t="s">
        <v>132</v>
      </c>
      <c r="BE217" s="163">
        <f>IF(N217="základní",J217,0)</f>
        <v>0</v>
      </c>
      <c r="BF217" s="163">
        <f>IF(N217="snížená",J217,0)</f>
        <v>0</v>
      </c>
      <c r="BG217" s="163">
        <f>IF(N217="zákl. přenesená",J217,0)</f>
        <v>0</v>
      </c>
      <c r="BH217" s="163">
        <f>IF(N217="sníž. přenesená",J217,0)</f>
        <v>0</v>
      </c>
      <c r="BI217" s="163">
        <f>IF(N217="nulová",J217,0)</f>
        <v>0</v>
      </c>
      <c r="BJ217" s="17" t="s">
        <v>81</v>
      </c>
      <c r="BK217" s="163">
        <f>ROUND(I217*H217,2)</f>
        <v>0</v>
      </c>
      <c r="BL217" s="17" t="s">
        <v>139</v>
      </c>
      <c r="BM217" s="162" t="s">
        <v>769</v>
      </c>
    </row>
    <row r="218" spans="2:65" s="12" customFormat="1" ht="11.25">
      <c r="B218" s="167"/>
      <c r="D218" s="164" t="s">
        <v>143</v>
      </c>
      <c r="E218" s="168" t="s">
        <v>1</v>
      </c>
      <c r="F218" s="169" t="s">
        <v>770</v>
      </c>
      <c r="H218" s="170">
        <v>89.2</v>
      </c>
      <c r="I218" s="171"/>
      <c r="L218" s="167"/>
      <c r="M218" s="172"/>
      <c r="N218" s="173"/>
      <c r="O218" s="173"/>
      <c r="P218" s="173"/>
      <c r="Q218" s="173"/>
      <c r="R218" s="173"/>
      <c r="S218" s="173"/>
      <c r="T218" s="174"/>
      <c r="AT218" s="168" t="s">
        <v>143</v>
      </c>
      <c r="AU218" s="168" t="s">
        <v>83</v>
      </c>
      <c r="AV218" s="12" t="s">
        <v>83</v>
      </c>
      <c r="AW218" s="12" t="s">
        <v>30</v>
      </c>
      <c r="AX218" s="12" t="s">
        <v>81</v>
      </c>
      <c r="AY218" s="168" t="s">
        <v>132</v>
      </c>
    </row>
    <row r="219" spans="2:65" s="11" customFormat="1" ht="22.9" customHeight="1">
      <c r="B219" s="137"/>
      <c r="D219" s="138" t="s">
        <v>72</v>
      </c>
      <c r="E219" s="148" t="s">
        <v>139</v>
      </c>
      <c r="F219" s="148" t="s">
        <v>266</v>
      </c>
      <c r="I219" s="140"/>
      <c r="J219" s="149">
        <f>BK219</f>
        <v>0</v>
      </c>
      <c r="L219" s="137"/>
      <c r="M219" s="142"/>
      <c r="N219" s="143"/>
      <c r="O219" s="143"/>
      <c r="P219" s="144">
        <f>SUM(P220:P228)</f>
        <v>0</v>
      </c>
      <c r="Q219" s="143"/>
      <c r="R219" s="144">
        <f>SUM(R220:R228)</f>
        <v>2.528E-2</v>
      </c>
      <c r="S219" s="143"/>
      <c r="T219" s="145">
        <f>SUM(T220:T228)</f>
        <v>0</v>
      </c>
      <c r="AR219" s="138" t="s">
        <v>81</v>
      </c>
      <c r="AT219" s="146" t="s">
        <v>72</v>
      </c>
      <c r="AU219" s="146" t="s">
        <v>81</v>
      </c>
      <c r="AY219" s="138" t="s">
        <v>132</v>
      </c>
      <c r="BK219" s="147">
        <f>SUM(BK220:BK228)</f>
        <v>0</v>
      </c>
    </row>
    <row r="220" spans="2:65" s="1" customFormat="1" ht="24" customHeight="1">
      <c r="B220" s="150"/>
      <c r="C220" s="151" t="s">
        <v>289</v>
      </c>
      <c r="D220" s="151" t="s">
        <v>134</v>
      </c>
      <c r="E220" s="152" t="s">
        <v>534</v>
      </c>
      <c r="F220" s="153" t="s">
        <v>535</v>
      </c>
      <c r="G220" s="154" t="s">
        <v>137</v>
      </c>
      <c r="H220" s="155">
        <v>7.8</v>
      </c>
      <c r="I220" s="156"/>
      <c r="J220" s="157">
        <f>ROUND(I220*H220,2)</f>
        <v>0</v>
      </c>
      <c r="K220" s="153" t="s">
        <v>424</v>
      </c>
      <c r="L220" s="32"/>
      <c r="M220" s="158" t="s">
        <v>1</v>
      </c>
      <c r="N220" s="159" t="s">
        <v>38</v>
      </c>
      <c r="O220" s="55"/>
      <c r="P220" s="160">
        <f>O220*H220</f>
        <v>0</v>
      </c>
      <c r="Q220" s="160">
        <v>0</v>
      </c>
      <c r="R220" s="160">
        <f>Q220*H220</f>
        <v>0</v>
      </c>
      <c r="S220" s="160">
        <v>0</v>
      </c>
      <c r="T220" s="161">
        <f>S220*H220</f>
        <v>0</v>
      </c>
      <c r="AR220" s="162" t="s">
        <v>139</v>
      </c>
      <c r="AT220" s="162" t="s">
        <v>134</v>
      </c>
      <c r="AU220" s="162" t="s">
        <v>83</v>
      </c>
      <c r="AY220" s="17" t="s">
        <v>132</v>
      </c>
      <c r="BE220" s="163">
        <f>IF(N220="základní",J220,0)</f>
        <v>0</v>
      </c>
      <c r="BF220" s="163">
        <f>IF(N220="snížená",J220,0)</f>
        <v>0</v>
      </c>
      <c r="BG220" s="163">
        <f>IF(N220="zákl. přenesená",J220,0)</f>
        <v>0</v>
      </c>
      <c r="BH220" s="163">
        <f>IF(N220="sníž. přenesená",J220,0)</f>
        <v>0</v>
      </c>
      <c r="BI220" s="163">
        <f>IF(N220="nulová",J220,0)</f>
        <v>0</v>
      </c>
      <c r="BJ220" s="17" t="s">
        <v>81</v>
      </c>
      <c r="BK220" s="163">
        <f>ROUND(I220*H220,2)</f>
        <v>0</v>
      </c>
      <c r="BL220" s="17" t="s">
        <v>139</v>
      </c>
      <c r="BM220" s="162" t="s">
        <v>771</v>
      </c>
    </row>
    <row r="221" spans="2:65" s="14" customFormat="1" ht="11.25">
      <c r="B221" s="197"/>
      <c r="D221" s="164" t="s">
        <v>143</v>
      </c>
      <c r="E221" s="198" t="s">
        <v>1</v>
      </c>
      <c r="F221" s="199" t="s">
        <v>764</v>
      </c>
      <c r="H221" s="198" t="s">
        <v>1</v>
      </c>
      <c r="I221" s="200"/>
      <c r="L221" s="197"/>
      <c r="M221" s="201"/>
      <c r="N221" s="202"/>
      <c r="O221" s="202"/>
      <c r="P221" s="202"/>
      <c r="Q221" s="202"/>
      <c r="R221" s="202"/>
      <c r="S221" s="202"/>
      <c r="T221" s="203"/>
      <c r="AT221" s="198" t="s">
        <v>143</v>
      </c>
      <c r="AU221" s="198" t="s">
        <v>83</v>
      </c>
      <c r="AV221" s="14" t="s">
        <v>81</v>
      </c>
      <c r="AW221" s="14" t="s">
        <v>30</v>
      </c>
      <c r="AX221" s="14" t="s">
        <v>73</v>
      </c>
      <c r="AY221" s="198" t="s">
        <v>132</v>
      </c>
    </row>
    <row r="222" spans="2:65" s="12" customFormat="1" ht="11.25">
      <c r="B222" s="167"/>
      <c r="D222" s="164" t="s">
        <v>143</v>
      </c>
      <c r="E222" s="168" t="s">
        <v>1</v>
      </c>
      <c r="F222" s="169" t="s">
        <v>772</v>
      </c>
      <c r="H222" s="170">
        <v>7.7830000000000004</v>
      </c>
      <c r="I222" s="171"/>
      <c r="L222" s="167"/>
      <c r="M222" s="172"/>
      <c r="N222" s="173"/>
      <c r="O222" s="173"/>
      <c r="P222" s="173"/>
      <c r="Q222" s="173"/>
      <c r="R222" s="173"/>
      <c r="S222" s="173"/>
      <c r="T222" s="174"/>
      <c r="AT222" s="168" t="s">
        <v>143</v>
      </c>
      <c r="AU222" s="168" t="s">
        <v>83</v>
      </c>
      <c r="AV222" s="12" t="s">
        <v>83</v>
      </c>
      <c r="AW222" s="12" t="s">
        <v>30</v>
      </c>
      <c r="AX222" s="12" t="s">
        <v>73</v>
      </c>
      <c r="AY222" s="168" t="s">
        <v>132</v>
      </c>
    </row>
    <row r="223" spans="2:65" s="13" customFormat="1" ht="11.25">
      <c r="B223" s="175"/>
      <c r="D223" s="164" t="s">
        <v>143</v>
      </c>
      <c r="E223" s="176" t="s">
        <v>1</v>
      </c>
      <c r="F223" s="177" t="s">
        <v>155</v>
      </c>
      <c r="H223" s="178">
        <v>7.7830000000000004</v>
      </c>
      <c r="I223" s="179"/>
      <c r="L223" s="175"/>
      <c r="M223" s="180"/>
      <c r="N223" s="181"/>
      <c r="O223" s="181"/>
      <c r="P223" s="181"/>
      <c r="Q223" s="181"/>
      <c r="R223" s="181"/>
      <c r="S223" s="181"/>
      <c r="T223" s="182"/>
      <c r="AT223" s="176" t="s">
        <v>143</v>
      </c>
      <c r="AU223" s="176" t="s">
        <v>83</v>
      </c>
      <c r="AV223" s="13" t="s">
        <v>139</v>
      </c>
      <c r="AW223" s="13" t="s">
        <v>30</v>
      </c>
      <c r="AX223" s="13" t="s">
        <v>73</v>
      </c>
      <c r="AY223" s="176" t="s">
        <v>132</v>
      </c>
    </row>
    <row r="224" spans="2:65" s="12" customFormat="1" ht="11.25">
      <c r="B224" s="167"/>
      <c r="D224" s="164" t="s">
        <v>143</v>
      </c>
      <c r="E224" s="168" t="s">
        <v>1</v>
      </c>
      <c r="F224" s="169" t="s">
        <v>773</v>
      </c>
      <c r="H224" s="170">
        <v>7.8</v>
      </c>
      <c r="I224" s="171"/>
      <c r="L224" s="167"/>
      <c r="M224" s="172"/>
      <c r="N224" s="173"/>
      <c r="O224" s="173"/>
      <c r="P224" s="173"/>
      <c r="Q224" s="173"/>
      <c r="R224" s="173"/>
      <c r="S224" s="173"/>
      <c r="T224" s="174"/>
      <c r="AT224" s="168" t="s">
        <v>143</v>
      </c>
      <c r="AU224" s="168" t="s">
        <v>83</v>
      </c>
      <c r="AV224" s="12" t="s">
        <v>83</v>
      </c>
      <c r="AW224" s="12" t="s">
        <v>30</v>
      </c>
      <c r="AX224" s="12" t="s">
        <v>81</v>
      </c>
      <c r="AY224" s="168" t="s">
        <v>132</v>
      </c>
    </row>
    <row r="225" spans="2:65" s="1" customFormat="1" ht="36" customHeight="1">
      <c r="B225" s="150"/>
      <c r="C225" s="151" t="s">
        <v>293</v>
      </c>
      <c r="D225" s="151" t="s">
        <v>134</v>
      </c>
      <c r="E225" s="152" t="s">
        <v>774</v>
      </c>
      <c r="F225" s="153" t="s">
        <v>775</v>
      </c>
      <c r="G225" s="154" t="s">
        <v>137</v>
      </c>
      <c r="H225" s="155">
        <v>1</v>
      </c>
      <c r="I225" s="156"/>
      <c r="J225" s="157">
        <f>ROUND(I225*H225,2)</f>
        <v>0</v>
      </c>
      <c r="K225" s="153" t="s">
        <v>424</v>
      </c>
      <c r="L225" s="32"/>
      <c r="M225" s="158" t="s">
        <v>1</v>
      </c>
      <c r="N225" s="159" t="s">
        <v>38</v>
      </c>
      <c r="O225" s="55"/>
      <c r="P225" s="160">
        <f>O225*H225</f>
        <v>0</v>
      </c>
      <c r="Q225" s="160">
        <v>0</v>
      </c>
      <c r="R225" s="160">
        <f>Q225*H225</f>
        <v>0</v>
      </c>
      <c r="S225" s="160">
        <v>0</v>
      </c>
      <c r="T225" s="161">
        <f>S225*H225</f>
        <v>0</v>
      </c>
      <c r="AR225" s="162" t="s">
        <v>139</v>
      </c>
      <c r="AT225" s="162" t="s">
        <v>134</v>
      </c>
      <c r="AU225" s="162" t="s">
        <v>83</v>
      </c>
      <c r="AY225" s="17" t="s">
        <v>132</v>
      </c>
      <c r="BE225" s="163">
        <f>IF(N225="základní",J225,0)</f>
        <v>0</v>
      </c>
      <c r="BF225" s="163">
        <f>IF(N225="snížená",J225,0)</f>
        <v>0</v>
      </c>
      <c r="BG225" s="163">
        <f>IF(N225="zákl. přenesená",J225,0)</f>
        <v>0</v>
      </c>
      <c r="BH225" s="163">
        <f>IF(N225="sníž. přenesená",J225,0)</f>
        <v>0</v>
      </c>
      <c r="BI225" s="163">
        <f>IF(N225="nulová",J225,0)</f>
        <v>0</v>
      </c>
      <c r="BJ225" s="17" t="s">
        <v>81</v>
      </c>
      <c r="BK225" s="163">
        <f>ROUND(I225*H225,2)</f>
        <v>0</v>
      </c>
      <c r="BL225" s="17" t="s">
        <v>139</v>
      </c>
      <c r="BM225" s="162" t="s">
        <v>776</v>
      </c>
    </row>
    <row r="226" spans="2:65" s="12" customFormat="1" ht="11.25">
      <c r="B226" s="167"/>
      <c r="D226" s="164" t="s">
        <v>143</v>
      </c>
      <c r="E226" s="168" t="s">
        <v>1</v>
      </c>
      <c r="F226" s="169" t="s">
        <v>777</v>
      </c>
      <c r="H226" s="170">
        <v>1</v>
      </c>
      <c r="I226" s="171"/>
      <c r="L226" s="167"/>
      <c r="M226" s="172"/>
      <c r="N226" s="173"/>
      <c r="O226" s="173"/>
      <c r="P226" s="173"/>
      <c r="Q226" s="173"/>
      <c r="R226" s="173"/>
      <c r="S226" s="173"/>
      <c r="T226" s="174"/>
      <c r="AT226" s="168" t="s">
        <v>143</v>
      </c>
      <c r="AU226" s="168" t="s">
        <v>83</v>
      </c>
      <c r="AV226" s="12" t="s">
        <v>83</v>
      </c>
      <c r="AW226" s="12" t="s">
        <v>30</v>
      </c>
      <c r="AX226" s="12" t="s">
        <v>81</v>
      </c>
      <c r="AY226" s="168" t="s">
        <v>132</v>
      </c>
    </row>
    <row r="227" spans="2:65" s="1" customFormat="1" ht="36" customHeight="1">
      <c r="B227" s="150"/>
      <c r="C227" s="151" t="s">
        <v>298</v>
      </c>
      <c r="D227" s="151" t="s">
        <v>134</v>
      </c>
      <c r="E227" s="152" t="s">
        <v>564</v>
      </c>
      <c r="F227" s="153" t="s">
        <v>565</v>
      </c>
      <c r="G227" s="154" t="s">
        <v>220</v>
      </c>
      <c r="H227" s="155">
        <v>4</v>
      </c>
      <c r="I227" s="156"/>
      <c r="J227" s="157">
        <f>ROUND(I227*H227,2)</f>
        <v>0</v>
      </c>
      <c r="K227" s="153" t="s">
        <v>424</v>
      </c>
      <c r="L227" s="32"/>
      <c r="M227" s="158" t="s">
        <v>1</v>
      </c>
      <c r="N227" s="159" t="s">
        <v>38</v>
      </c>
      <c r="O227" s="55"/>
      <c r="P227" s="160">
        <f>O227*H227</f>
        <v>0</v>
      </c>
      <c r="Q227" s="160">
        <v>6.3200000000000001E-3</v>
      </c>
      <c r="R227" s="160">
        <f>Q227*H227</f>
        <v>2.528E-2</v>
      </c>
      <c r="S227" s="160">
        <v>0</v>
      </c>
      <c r="T227" s="161">
        <f>S227*H227</f>
        <v>0</v>
      </c>
      <c r="AR227" s="162" t="s">
        <v>139</v>
      </c>
      <c r="AT227" s="162" t="s">
        <v>134</v>
      </c>
      <c r="AU227" s="162" t="s">
        <v>83</v>
      </c>
      <c r="AY227" s="17" t="s">
        <v>132</v>
      </c>
      <c r="BE227" s="163">
        <f>IF(N227="základní",J227,0)</f>
        <v>0</v>
      </c>
      <c r="BF227" s="163">
        <f>IF(N227="snížená",J227,0)</f>
        <v>0</v>
      </c>
      <c r="BG227" s="163">
        <f>IF(N227="zákl. přenesená",J227,0)</f>
        <v>0</v>
      </c>
      <c r="BH227" s="163">
        <f>IF(N227="sníž. přenesená",J227,0)</f>
        <v>0</v>
      </c>
      <c r="BI227" s="163">
        <f>IF(N227="nulová",J227,0)</f>
        <v>0</v>
      </c>
      <c r="BJ227" s="17" t="s">
        <v>81</v>
      </c>
      <c r="BK227" s="163">
        <f>ROUND(I227*H227,2)</f>
        <v>0</v>
      </c>
      <c r="BL227" s="17" t="s">
        <v>139</v>
      </c>
      <c r="BM227" s="162" t="s">
        <v>778</v>
      </c>
    </row>
    <row r="228" spans="2:65" s="12" customFormat="1" ht="11.25">
      <c r="B228" s="167"/>
      <c r="D228" s="164" t="s">
        <v>143</v>
      </c>
      <c r="E228" s="168" t="s">
        <v>1</v>
      </c>
      <c r="F228" s="169" t="s">
        <v>779</v>
      </c>
      <c r="H228" s="170">
        <v>4</v>
      </c>
      <c r="I228" s="171"/>
      <c r="L228" s="167"/>
      <c r="M228" s="172"/>
      <c r="N228" s="173"/>
      <c r="O228" s="173"/>
      <c r="P228" s="173"/>
      <c r="Q228" s="173"/>
      <c r="R228" s="173"/>
      <c r="S228" s="173"/>
      <c r="T228" s="174"/>
      <c r="AT228" s="168" t="s">
        <v>143</v>
      </c>
      <c r="AU228" s="168" t="s">
        <v>83</v>
      </c>
      <c r="AV228" s="12" t="s">
        <v>83</v>
      </c>
      <c r="AW228" s="12" t="s">
        <v>30</v>
      </c>
      <c r="AX228" s="12" t="s">
        <v>81</v>
      </c>
      <c r="AY228" s="168" t="s">
        <v>132</v>
      </c>
    </row>
    <row r="229" spans="2:65" s="11" customFormat="1" ht="22.9" customHeight="1">
      <c r="B229" s="137"/>
      <c r="D229" s="138" t="s">
        <v>72</v>
      </c>
      <c r="E229" s="148" t="s">
        <v>183</v>
      </c>
      <c r="F229" s="148" t="s">
        <v>568</v>
      </c>
      <c r="I229" s="140"/>
      <c r="J229" s="149">
        <f>BK229</f>
        <v>0</v>
      </c>
      <c r="L229" s="137"/>
      <c r="M229" s="142"/>
      <c r="N229" s="143"/>
      <c r="O229" s="143"/>
      <c r="P229" s="144">
        <f>SUM(P230:P264)</f>
        <v>0</v>
      </c>
      <c r="Q229" s="143"/>
      <c r="R229" s="144">
        <f>SUM(R230:R264)</f>
        <v>5.4219711999999998</v>
      </c>
      <c r="S229" s="143"/>
      <c r="T229" s="145">
        <f>SUM(T230:T264)</f>
        <v>0</v>
      </c>
      <c r="AR229" s="138" t="s">
        <v>81</v>
      </c>
      <c r="AT229" s="146" t="s">
        <v>72</v>
      </c>
      <c r="AU229" s="146" t="s">
        <v>81</v>
      </c>
      <c r="AY229" s="138" t="s">
        <v>132</v>
      </c>
      <c r="BK229" s="147">
        <f>SUM(BK230:BK264)</f>
        <v>0</v>
      </c>
    </row>
    <row r="230" spans="2:65" s="1" customFormat="1" ht="36" customHeight="1">
      <c r="B230" s="150"/>
      <c r="C230" s="151" t="s">
        <v>303</v>
      </c>
      <c r="D230" s="151" t="s">
        <v>134</v>
      </c>
      <c r="E230" s="152" t="s">
        <v>780</v>
      </c>
      <c r="F230" s="153" t="s">
        <v>781</v>
      </c>
      <c r="G230" s="154" t="s">
        <v>262</v>
      </c>
      <c r="H230" s="155">
        <v>72</v>
      </c>
      <c r="I230" s="156"/>
      <c r="J230" s="157">
        <f>ROUND(I230*H230,2)</f>
        <v>0</v>
      </c>
      <c r="K230" s="153" t="s">
        <v>424</v>
      </c>
      <c r="L230" s="32"/>
      <c r="M230" s="158" t="s">
        <v>1</v>
      </c>
      <c r="N230" s="159" t="s">
        <v>38</v>
      </c>
      <c r="O230" s="55"/>
      <c r="P230" s="160">
        <f>O230*H230</f>
        <v>0</v>
      </c>
      <c r="Q230" s="160">
        <v>1.0000000000000001E-5</v>
      </c>
      <c r="R230" s="160">
        <f>Q230*H230</f>
        <v>7.2000000000000005E-4</v>
      </c>
      <c r="S230" s="160">
        <v>0</v>
      </c>
      <c r="T230" s="161">
        <f>S230*H230</f>
        <v>0</v>
      </c>
      <c r="AR230" s="162" t="s">
        <v>139</v>
      </c>
      <c r="AT230" s="162" t="s">
        <v>134</v>
      </c>
      <c r="AU230" s="162" t="s">
        <v>83</v>
      </c>
      <c r="AY230" s="17" t="s">
        <v>132</v>
      </c>
      <c r="BE230" s="163">
        <f>IF(N230="základní",J230,0)</f>
        <v>0</v>
      </c>
      <c r="BF230" s="163">
        <f>IF(N230="snížená",J230,0)</f>
        <v>0</v>
      </c>
      <c r="BG230" s="163">
        <f>IF(N230="zákl. přenesená",J230,0)</f>
        <v>0</v>
      </c>
      <c r="BH230" s="163">
        <f>IF(N230="sníž. přenesená",J230,0)</f>
        <v>0</v>
      </c>
      <c r="BI230" s="163">
        <f>IF(N230="nulová",J230,0)</f>
        <v>0</v>
      </c>
      <c r="BJ230" s="17" t="s">
        <v>81</v>
      </c>
      <c r="BK230" s="163">
        <f>ROUND(I230*H230,2)</f>
        <v>0</v>
      </c>
      <c r="BL230" s="17" t="s">
        <v>139</v>
      </c>
      <c r="BM230" s="162" t="s">
        <v>782</v>
      </c>
    </row>
    <row r="231" spans="2:65" s="12" customFormat="1" ht="11.25">
      <c r="B231" s="167"/>
      <c r="D231" s="164" t="s">
        <v>143</v>
      </c>
      <c r="E231" s="168" t="s">
        <v>1</v>
      </c>
      <c r="F231" s="169" t="s">
        <v>783</v>
      </c>
      <c r="H231" s="170">
        <v>72</v>
      </c>
      <c r="I231" s="171"/>
      <c r="L231" s="167"/>
      <c r="M231" s="172"/>
      <c r="N231" s="173"/>
      <c r="O231" s="173"/>
      <c r="P231" s="173"/>
      <c r="Q231" s="173"/>
      <c r="R231" s="173"/>
      <c r="S231" s="173"/>
      <c r="T231" s="174"/>
      <c r="AT231" s="168" t="s">
        <v>143</v>
      </c>
      <c r="AU231" s="168" t="s">
        <v>83</v>
      </c>
      <c r="AV231" s="12" t="s">
        <v>83</v>
      </c>
      <c r="AW231" s="12" t="s">
        <v>30</v>
      </c>
      <c r="AX231" s="12" t="s">
        <v>81</v>
      </c>
      <c r="AY231" s="168" t="s">
        <v>132</v>
      </c>
    </row>
    <row r="232" spans="2:65" s="1" customFormat="1" ht="16.5" customHeight="1">
      <c r="B232" s="150"/>
      <c r="C232" s="184" t="s">
        <v>307</v>
      </c>
      <c r="D232" s="184" t="s">
        <v>200</v>
      </c>
      <c r="E232" s="185" t="s">
        <v>784</v>
      </c>
      <c r="F232" s="186" t="s">
        <v>785</v>
      </c>
      <c r="G232" s="187" t="s">
        <v>262</v>
      </c>
      <c r="H232" s="188">
        <v>74.16</v>
      </c>
      <c r="I232" s="189"/>
      <c r="J232" s="190">
        <f>ROUND(I232*H232,2)</f>
        <v>0</v>
      </c>
      <c r="K232" s="186" t="s">
        <v>424</v>
      </c>
      <c r="L232" s="191"/>
      <c r="M232" s="192" t="s">
        <v>1</v>
      </c>
      <c r="N232" s="193" t="s">
        <v>38</v>
      </c>
      <c r="O232" s="55"/>
      <c r="P232" s="160">
        <f>O232*H232</f>
        <v>0</v>
      </c>
      <c r="Q232" s="160">
        <v>2.6700000000000001E-3</v>
      </c>
      <c r="R232" s="160">
        <f>Q232*H232</f>
        <v>0.19800719999999999</v>
      </c>
      <c r="S232" s="160">
        <v>0</v>
      </c>
      <c r="T232" s="161">
        <f>S232*H232</f>
        <v>0</v>
      </c>
      <c r="AR232" s="162" t="s">
        <v>183</v>
      </c>
      <c r="AT232" s="162" t="s">
        <v>200</v>
      </c>
      <c r="AU232" s="162" t="s">
        <v>83</v>
      </c>
      <c r="AY232" s="17" t="s">
        <v>132</v>
      </c>
      <c r="BE232" s="163">
        <f>IF(N232="základní",J232,0)</f>
        <v>0</v>
      </c>
      <c r="BF232" s="163">
        <f>IF(N232="snížená",J232,0)</f>
        <v>0</v>
      </c>
      <c r="BG232" s="163">
        <f>IF(N232="zákl. přenesená",J232,0)</f>
        <v>0</v>
      </c>
      <c r="BH232" s="163">
        <f>IF(N232="sníž. přenesená",J232,0)</f>
        <v>0</v>
      </c>
      <c r="BI232" s="163">
        <f>IF(N232="nulová",J232,0)</f>
        <v>0</v>
      </c>
      <c r="BJ232" s="17" t="s">
        <v>81</v>
      </c>
      <c r="BK232" s="163">
        <f>ROUND(I232*H232,2)</f>
        <v>0</v>
      </c>
      <c r="BL232" s="17" t="s">
        <v>139</v>
      </c>
      <c r="BM232" s="162" t="s">
        <v>786</v>
      </c>
    </row>
    <row r="233" spans="2:65" s="12" customFormat="1" ht="11.25">
      <c r="B233" s="167"/>
      <c r="D233" s="164" t="s">
        <v>143</v>
      </c>
      <c r="E233" s="168" t="s">
        <v>1</v>
      </c>
      <c r="F233" s="169" t="s">
        <v>787</v>
      </c>
      <c r="H233" s="170">
        <v>74.16</v>
      </c>
      <c r="I233" s="171"/>
      <c r="L233" s="167"/>
      <c r="M233" s="172"/>
      <c r="N233" s="173"/>
      <c r="O233" s="173"/>
      <c r="P233" s="173"/>
      <c r="Q233" s="173"/>
      <c r="R233" s="173"/>
      <c r="S233" s="173"/>
      <c r="T233" s="174"/>
      <c r="AT233" s="168" t="s">
        <v>143</v>
      </c>
      <c r="AU233" s="168" t="s">
        <v>83</v>
      </c>
      <c r="AV233" s="12" t="s">
        <v>83</v>
      </c>
      <c r="AW233" s="12" t="s">
        <v>30</v>
      </c>
      <c r="AX233" s="12" t="s">
        <v>81</v>
      </c>
      <c r="AY233" s="168" t="s">
        <v>132</v>
      </c>
    </row>
    <row r="234" spans="2:65" s="1" customFormat="1" ht="24" customHeight="1">
      <c r="B234" s="150"/>
      <c r="C234" s="151" t="s">
        <v>312</v>
      </c>
      <c r="D234" s="151" t="s">
        <v>134</v>
      </c>
      <c r="E234" s="152" t="s">
        <v>788</v>
      </c>
      <c r="F234" s="153" t="s">
        <v>789</v>
      </c>
      <c r="G234" s="154" t="s">
        <v>262</v>
      </c>
      <c r="H234" s="155">
        <v>5.3</v>
      </c>
      <c r="I234" s="156"/>
      <c r="J234" s="157">
        <f>ROUND(I234*H234,2)</f>
        <v>0</v>
      </c>
      <c r="K234" s="153" t="s">
        <v>424</v>
      </c>
      <c r="L234" s="32"/>
      <c r="M234" s="158" t="s">
        <v>1</v>
      </c>
      <c r="N234" s="159" t="s">
        <v>38</v>
      </c>
      <c r="O234" s="55"/>
      <c r="P234" s="160">
        <f>O234*H234</f>
        <v>0</v>
      </c>
      <c r="Q234" s="160">
        <v>1.0000000000000001E-5</v>
      </c>
      <c r="R234" s="160">
        <f>Q234*H234</f>
        <v>5.3000000000000001E-5</v>
      </c>
      <c r="S234" s="160">
        <v>0</v>
      </c>
      <c r="T234" s="161">
        <f>S234*H234</f>
        <v>0</v>
      </c>
      <c r="AR234" s="162" t="s">
        <v>139</v>
      </c>
      <c r="AT234" s="162" t="s">
        <v>134</v>
      </c>
      <c r="AU234" s="162" t="s">
        <v>83</v>
      </c>
      <c r="AY234" s="17" t="s">
        <v>132</v>
      </c>
      <c r="BE234" s="163">
        <f>IF(N234="základní",J234,0)</f>
        <v>0</v>
      </c>
      <c r="BF234" s="163">
        <f>IF(N234="snížená",J234,0)</f>
        <v>0</v>
      </c>
      <c r="BG234" s="163">
        <f>IF(N234="zákl. přenesená",J234,0)</f>
        <v>0</v>
      </c>
      <c r="BH234" s="163">
        <f>IF(N234="sníž. přenesená",J234,0)</f>
        <v>0</v>
      </c>
      <c r="BI234" s="163">
        <f>IF(N234="nulová",J234,0)</f>
        <v>0</v>
      </c>
      <c r="BJ234" s="17" t="s">
        <v>81</v>
      </c>
      <c r="BK234" s="163">
        <f>ROUND(I234*H234,2)</f>
        <v>0</v>
      </c>
      <c r="BL234" s="17" t="s">
        <v>139</v>
      </c>
      <c r="BM234" s="162" t="s">
        <v>790</v>
      </c>
    </row>
    <row r="235" spans="2:65" s="12" customFormat="1" ht="11.25">
      <c r="B235" s="167"/>
      <c r="D235" s="164" t="s">
        <v>143</v>
      </c>
      <c r="E235" s="168" t="s">
        <v>1</v>
      </c>
      <c r="F235" s="169" t="s">
        <v>791</v>
      </c>
      <c r="H235" s="170">
        <v>5.3</v>
      </c>
      <c r="I235" s="171"/>
      <c r="L235" s="167"/>
      <c r="M235" s="172"/>
      <c r="N235" s="173"/>
      <c r="O235" s="173"/>
      <c r="P235" s="173"/>
      <c r="Q235" s="173"/>
      <c r="R235" s="173"/>
      <c r="S235" s="173"/>
      <c r="T235" s="174"/>
      <c r="AT235" s="168" t="s">
        <v>143</v>
      </c>
      <c r="AU235" s="168" t="s">
        <v>83</v>
      </c>
      <c r="AV235" s="12" t="s">
        <v>83</v>
      </c>
      <c r="AW235" s="12" t="s">
        <v>30</v>
      </c>
      <c r="AX235" s="12" t="s">
        <v>81</v>
      </c>
      <c r="AY235" s="168" t="s">
        <v>132</v>
      </c>
    </row>
    <row r="236" spans="2:65" s="1" customFormat="1" ht="24" customHeight="1">
      <c r="B236" s="150"/>
      <c r="C236" s="184" t="s">
        <v>317</v>
      </c>
      <c r="D236" s="184" t="s">
        <v>200</v>
      </c>
      <c r="E236" s="185" t="s">
        <v>792</v>
      </c>
      <c r="F236" s="186" t="s">
        <v>793</v>
      </c>
      <c r="G236" s="187" t="s">
        <v>262</v>
      </c>
      <c r="H236" s="188">
        <v>5.38</v>
      </c>
      <c r="I236" s="189"/>
      <c r="J236" s="190">
        <f>ROUND(I236*H236,2)</f>
        <v>0</v>
      </c>
      <c r="K236" s="186" t="s">
        <v>424</v>
      </c>
      <c r="L236" s="191"/>
      <c r="M236" s="192" t="s">
        <v>1</v>
      </c>
      <c r="N236" s="193" t="s">
        <v>38</v>
      </c>
      <c r="O236" s="55"/>
      <c r="P236" s="160">
        <f>O236*H236</f>
        <v>0</v>
      </c>
      <c r="Q236" s="160">
        <v>4.5999999999999999E-3</v>
      </c>
      <c r="R236" s="160">
        <f>Q236*H236</f>
        <v>2.4747999999999999E-2</v>
      </c>
      <c r="S236" s="160">
        <v>0</v>
      </c>
      <c r="T236" s="161">
        <f>S236*H236</f>
        <v>0</v>
      </c>
      <c r="AR236" s="162" t="s">
        <v>183</v>
      </c>
      <c r="AT236" s="162" t="s">
        <v>200</v>
      </c>
      <c r="AU236" s="162" t="s">
        <v>83</v>
      </c>
      <c r="AY236" s="17" t="s">
        <v>132</v>
      </c>
      <c r="BE236" s="163">
        <f>IF(N236="základní",J236,0)</f>
        <v>0</v>
      </c>
      <c r="BF236" s="163">
        <f>IF(N236="snížená",J236,0)</f>
        <v>0</v>
      </c>
      <c r="BG236" s="163">
        <f>IF(N236="zákl. přenesená",J236,0)</f>
        <v>0</v>
      </c>
      <c r="BH236" s="163">
        <f>IF(N236="sníž. přenesená",J236,0)</f>
        <v>0</v>
      </c>
      <c r="BI236" s="163">
        <f>IF(N236="nulová",J236,0)</f>
        <v>0</v>
      </c>
      <c r="BJ236" s="17" t="s">
        <v>81</v>
      </c>
      <c r="BK236" s="163">
        <f>ROUND(I236*H236,2)</f>
        <v>0</v>
      </c>
      <c r="BL236" s="17" t="s">
        <v>139</v>
      </c>
      <c r="BM236" s="162" t="s">
        <v>794</v>
      </c>
    </row>
    <row r="237" spans="2:65" s="12" customFormat="1" ht="11.25">
      <c r="B237" s="167"/>
      <c r="D237" s="164" t="s">
        <v>143</v>
      </c>
      <c r="E237" s="168" t="s">
        <v>1</v>
      </c>
      <c r="F237" s="169" t="s">
        <v>795</v>
      </c>
      <c r="H237" s="170">
        <v>5.38</v>
      </c>
      <c r="I237" s="171"/>
      <c r="L237" s="167"/>
      <c r="M237" s="172"/>
      <c r="N237" s="173"/>
      <c r="O237" s="173"/>
      <c r="P237" s="173"/>
      <c r="Q237" s="173"/>
      <c r="R237" s="173"/>
      <c r="S237" s="173"/>
      <c r="T237" s="174"/>
      <c r="AT237" s="168" t="s">
        <v>143</v>
      </c>
      <c r="AU237" s="168" t="s">
        <v>83</v>
      </c>
      <c r="AV237" s="12" t="s">
        <v>83</v>
      </c>
      <c r="AW237" s="12" t="s">
        <v>30</v>
      </c>
      <c r="AX237" s="12" t="s">
        <v>81</v>
      </c>
      <c r="AY237" s="168" t="s">
        <v>132</v>
      </c>
    </row>
    <row r="238" spans="2:65" s="1" customFormat="1" ht="36" customHeight="1">
      <c r="B238" s="150"/>
      <c r="C238" s="151" t="s">
        <v>323</v>
      </c>
      <c r="D238" s="151" t="s">
        <v>134</v>
      </c>
      <c r="E238" s="152" t="s">
        <v>796</v>
      </c>
      <c r="F238" s="153" t="s">
        <v>797</v>
      </c>
      <c r="G238" s="154" t="s">
        <v>335</v>
      </c>
      <c r="H238" s="155">
        <v>10</v>
      </c>
      <c r="I238" s="156"/>
      <c r="J238" s="157">
        <f>ROUND(I238*H238,2)</f>
        <v>0</v>
      </c>
      <c r="K238" s="153" t="s">
        <v>1</v>
      </c>
      <c r="L238" s="32"/>
      <c r="M238" s="158" t="s">
        <v>1</v>
      </c>
      <c r="N238" s="159" t="s">
        <v>38</v>
      </c>
      <c r="O238" s="55"/>
      <c r="P238" s="160">
        <f>O238*H238</f>
        <v>0</v>
      </c>
      <c r="Q238" s="160">
        <v>0</v>
      </c>
      <c r="R238" s="160">
        <f>Q238*H238</f>
        <v>0</v>
      </c>
      <c r="S238" s="160">
        <v>0</v>
      </c>
      <c r="T238" s="161">
        <f>S238*H238</f>
        <v>0</v>
      </c>
      <c r="AR238" s="162" t="s">
        <v>139</v>
      </c>
      <c r="AT238" s="162" t="s">
        <v>134</v>
      </c>
      <c r="AU238" s="162" t="s">
        <v>83</v>
      </c>
      <c r="AY238" s="17" t="s">
        <v>132</v>
      </c>
      <c r="BE238" s="163">
        <f>IF(N238="základní",J238,0)</f>
        <v>0</v>
      </c>
      <c r="BF238" s="163">
        <f>IF(N238="snížená",J238,0)</f>
        <v>0</v>
      </c>
      <c r="BG238" s="163">
        <f>IF(N238="zákl. přenesená",J238,0)</f>
        <v>0</v>
      </c>
      <c r="BH238" s="163">
        <f>IF(N238="sníž. přenesená",J238,0)</f>
        <v>0</v>
      </c>
      <c r="BI238" s="163">
        <f>IF(N238="nulová",J238,0)</f>
        <v>0</v>
      </c>
      <c r="BJ238" s="17" t="s">
        <v>81</v>
      </c>
      <c r="BK238" s="163">
        <f>ROUND(I238*H238,2)</f>
        <v>0</v>
      </c>
      <c r="BL238" s="17" t="s">
        <v>139</v>
      </c>
      <c r="BM238" s="162" t="s">
        <v>798</v>
      </c>
    </row>
    <row r="239" spans="2:65" s="12" customFormat="1" ht="11.25">
      <c r="B239" s="167"/>
      <c r="D239" s="164" t="s">
        <v>143</v>
      </c>
      <c r="E239" s="168" t="s">
        <v>1</v>
      </c>
      <c r="F239" s="169" t="s">
        <v>799</v>
      </c>
      <c r="H239" s="170">
        <v>10</v>
      </c>
      <c r="I239" s="171"/>
      <c r="L239" s="167"/>
      <c r="M239" s="172"/>
      <c r="N239" s="173"/>
      <c r="O239" s="173"/>
      <c r="P239" s="173"/>
      <c r="Q239" s="173"/>
      <c r="R239" s="173"/>
      <c r="S239" s="173"/>
      <c r="T239" s="174"/>
      <c r="AT239" s="168" t="s">
        <v>143</v>
      </c>
      <c r="AU239" s="168" t="s">
        <v>83</v>
      </c>
      <c r="AV239" s="12" t="s">
        <v>83</v>
      </c>
      <c r="AW239" s="12" t="s">
        <v>30</v>
      </c>
      <c r="AX239" s="12" t="s">
        <v>81</v>
      </c>
      <c r="AY239" s="168" t="s">
        <v>132</v>
      </c>
    </row>
    <row r="240" spans="2:65" s="1" customFormat="1" ht="16.5" customHeight="1">
      <c r="B240" s="150"/>
      <c r="C240" s="184" t="s">
        <v>327</v>
      </c>
      <c r="D240" s="184" t="s">
        <v>200</v>
      </c>
      <c r="E240" s="185" t="s">
        <v>800</v>
      </c>
      <c r="F240" s="186" t="s">
        <v>801</v>
      </c>
      <c r="G240" s="187" t="s">
        <v>335</v>
      </c>
      <c r="H240" s="188">
        <v>10</v>
      </c>
      <c r="I240" s="189"/>
      <c r="J240" s="190">
        <f>ROUND(I240*H240,2)</f>
        <v>0</v>
      </c>
      <c r="K240" s="186" t="s">
        <v>424</v>
      </c>
      <c r="L240" s="191"/>
      <c r="M240" s="192" t="s">
        <v>1</v>
      </c>
      <c r="N240" s="193" t="s">
        <v>38</v>
      </c>
      <c r="O240" s="55"/>
      <c r="P240" s="160">
        <f>O240*H240</f>
        <v>0</v>
      </c>
      <c r="Q240" s="160">
        <v>2.9999999999999997E-4</v>
      </c>
      <c r="R240" s="160">
        <f>Q240*H240</f>
        <v>2.9999999999999996E-3</v>
      </c>
      <c r="S240" s="160">
        <v>0</v>
      </c>
      <c r="T240" s="161">
        <f>S240*H240</f>
        <v>0</v>
      </c>
      <c r="AR240" s="162" t="s">
        <v>183</v>
      </c>
      <c r="AT240" s="162" t="s">
        <v>200</v>
      </c>
      <c r="AU240" s="162" t="s">
        <v>83</v>
      </c>
      <c r="AY240" s="17" t="s">
        <v>132</v>
      </c>
      <c r="BE240" s="163">
        <f>IF(N240="základní",J240,0)</f>
        <v>0</v>
      </c>
      <c r="BF240" s="163">
        <f>IF(N240="snížená",J240,0)</f>
        <v>0</v>
      </c>
      <c r="BG240" s="163">
        <f>IF(N240="zákl. přenesená",J240,0)</f>
        <v>0</v>
      </c>
      <c r="BH240" s="163">
        <f>IF(N240="sníž. přenesená",J240,0)</f>
        <v>0</v>
      </c>
      <c r="BI240" s="163">
        <f>IF(N240="nulová",J240,0)</f>
        <v>0</v>
      </c>
      <c r="BJ240" s="17" t="s">
        <v>81</v>
      </c>
      <c r="BK240" s="163">
        <f>ROUND(I240*H240,2)</f>
        <v>0</v>
      </c>
      <c r="BL240" s="17" t="s">
        <v>139</v>
      </c>
      <c r="BM240" s="162" t="s">
        <v>802</v>
      </c>
    </row>
    <row r="241" spans="2:65" s="12" customFormat="1" ht="11.25">
      <c r="B241" s="167"/>
      <c r="D241" s="164" t="s">
        <v>143</v>
      </c>
      <c r="E241" s="168" t="s">
        <v>1</v>
      </c>
      <c r="F241" s="169" t="s">
        <v>799</v>
      </c>
      <c r="H241" s="170">
        <v>10</v>
      </c>
      <c r="I241" s="171"/>
      <c r="L241" s="167"/>
      <c r="M241" s="172"/>
      <c r="N241" s="173"/>
      <c r="O241" s="173"/>
      <c r="P241" s="173"/>
      <c r="Q241" s="173"/>
      <c r="R241" s="173"/>
      <c r="S241" s="173"/>
      <c r="T241" s="174"/>
      <c r="AT241" s="168" t="s">
        <v>143</v>
      </c>
      <c r="AU241" s="168" t="s">
        <v>83</v>
      </c>
      <c r="AV241" s="12" t="s">
        <v>83</v>
      </c>
      <c r="AW241" s="12" t="s">
        <v>30</v>
      </c>
      <c r="AX241" s="12" t="s">
        <v>81</v>
      </c>
      <c r="AY241" s="168" t="s">
        <v>132</v>
      </c>
    </row>
    <row r="242" spans="2:65" s="1" customFormat="1" ht="16.5" customHeight="1">
      <c r="B242" s="150"/>
      <c r="C242" s="151" t="s">
        <v>332</v>
      </c>
      <c r="D242" s="151" t="s">
        <v>134</v>
      </c>
      <c r="E242" s="152" t="s">
        <v>803</v>
      </c>
      <c r="F242" s="153" t="s">
        <v>804</v>
      </c>
      <c r="G242" s="154" t="s">
        <v>262</v>
      </c>
      <c r="H242" s="155">
        <v>77.3</v>
      </c>
      <c r="I242" s="156"/>
      <c r="J242" s="157">
        <f>ROUND(I242*H242,2)</f>
        <v>0</v>
      </c>
      <c r="K242" s="153" t="s">
        <v>424</v>
      </c>
      <c r="L242" s="32"/>
      <c r="M242" s="158" t="s">
        <v>1</v>
      </c>
      <c r="N242" s="159" t="s">
        <v>38</v>
      </c>
      <c r="O242" s="55"/>
      <c r="P242" s="160">
        <f>O242*H242</f>
        <v>0</v>
      </c>
      <c r="Q242" s="160">
        <v>0</v>
      </c>
      <c r="R242" s="160">
        <f>Q242*H242</f>
        <v>0</v>
      </c>
      <c r="S242" s="160">
        <v>0</v>
      </c>
      <c r="T242" s="161">
        <f>S242*H242</f>
        <v>0</v>
      </c>
      <c r="AR242" s="162" t="s">
        <v>139</v>
      </c>
      <c r="AT242" s="162" t="s">
        <v>134</v>
      </c>
      <c r="AU242" s="162" t="s">
        <v>83</v>
      </c>
      <c r="AY242" s="17" t="s">
        <v>132</v>
      </c>
      <c r="BE242" s="163">
        <f>IF(N242="základní",J242,0)</f>
        <v>0</v>
      </c>
      <c r="BF242" s="163">
        <f>IF(N242="snížená",J242,0)</f>
        <v>0</v>
      </c>
      <c r="BG242" s="163">
        <f>IF(N242="zákl. přenesená",J242,0)</f>
        <v>0</v>
      </c>
      <c r="BH242" s="163">
        <f>IF(N242="sníž. přenesená",J242,0)</f>
        <v>0</v>
      </c>
      <c r="BI242" s="163">
        <f>IF(N242="nulová",J242,0)</f>
        <v>0</v>
      </c>
      <c r="BJ242" s="17" t="s">
        <v>81</v>
      </c>
      <c r="BK242" s="163">
        <f>ROUND(I242*H242,2)</f>
        <v>0</v>
      </c>
      <c r="BL242" s="17" t="s">
        <v>139</v>
      </c>
      <c r="BM242" s="162" t="s">
        <v>805</v>
      </c>
    </row>
    <row r="243" spans="2:65" s="12" customFormat="1" ht="11.25">
      <c r="B243" s="167"/>
      <c r="D243" s="164" t="s">
        <v>143</v>
      </c>
      <c r="E243" s="168" t="s">
        <v>1</v>
      </c>
      <c r="F243" s="169" t="s">
        <v>806</v>
      </c>
      <c r="H243" s="170">
        <v>77.3</v>
      </c>
      <c r="I243" s="171"/>
      <c r="L243" s="167"/>
      <c r="M243" s="172"/>
      <c r="N243" s="173"/>
      <c r="O243" s="173"/>
      <c r="P243" s="173"/>
      <c r="Q243" s="173"/>
      <c r="R243" s="173"/>
      <c r="S243" s="173"/>
      <c r="T243" s="174"/>
      <c r="AT243" s="168" t="s">
        <v>143</v>
      </c>
      <c r="AU243" s="168" t="s">
        <v>83</v>
      </c>
      <c r="AV243" s="12" t="s">
        <v>83</v>
      </c>
      <c r="AW243" s="12" t="s">
        <v>30</v>
      </c>
      <c r="AX243" s="12" t="s">
        <v>81</v>
      </c>
      <c r="AY243" s="168" t="s">
        <v>132</v>
      </c>
    </row>
    <row r="244" spans="2:65" s="1" customFormat="1" ht="24" customHeight="1">
      <c r="B244" s="150"/>
      <c r="C244" s="151" t="s">
        <v>340</v>
      </c>
      <c r="D244" s="151" t="s">
        <v>134</v>
      </c>
      <c r="E244" s="152" t="s">
        <v>593</v>
      </c>
      <c r="F244" s="153" t="s">
        <v>594</v>
      </c>
      <c r="G244" s="154" t="s">
        <v>335</v>
      </c>
      <c r="H244" s="155">
        <v>1</v>
      </c>
      <c r="I244" s="156"/>
      <c r="J244" s="157">
        <f>ROUND(I244*H244,2)</f>
        <v>0</v>
      </c>
      <c r="K244" s="153" t="s">
        <v>424</v>
      </c>
      <c r="L244" s="32"/>
      <c r="M244" s="158" t="s">
        <v>1</v>
      </c>
      <c r="N244" s="159" t="s">
        <v>38</v>
      </c>
      <c r="O244" s="55"/>
      <c r="P244" s="160">
        <f>O244*H244</f>
        <v>0</v>
      </c>
      <c r="Q244" s="160">
        <v>0.46009</v>
      </c>
      <c r="R244" s="160">
        <f>Q244*H244</f>
        <v>0.46009</v>
      </c>
      <c r="S244" s="160">
        <v>0</v>
      </c>
      <c r="T244" s="161">
        <f>S244*H244</f>
        <v>0</v>
      </c>
      <c r="AR244" s="162" t="s">
        <v>139</v>
      </c>
      <c r="AT244" s="162" t="s">
        <v>134</v>
      </c>
      <c r="AU244" s="162" t="s">
        <v>83</v>
      </c>
      <c r="AY244" s="17" t="s">
        <v>132</v>
      </c>
      <c r="BE244" s="163">
        <f>IF(N244="základní",J244,0)</f>
        <v>0</v>
      </c>
      <c r="BF244" s="163">
        <f>IF(N244="snížená",J244,0)</f>
        <v>0</v>
      </c>
      <c r="BG244" s="163">
        <f>IF(N244="zákl. přenesená",J244,0)</f>
        <v>0</v>
      </c>
      <c r="BH244" s="163">
        <f>IF(N244="sníž. přenesená",J244,0)</f>
        <v>0</v>
      </c>
      <c r="BI244" s="163">
        <f>IF(N244="nulová",J244,0)</f>
        <v>0</v>
      </c>
      <c r="BJ244" s="17" t="s">
        <v>81</v>
      </c>
      <c r="BK244" s="163">
        <f>ROUND(I244*H244,2)</f>
        <v>0</v>
      </c>
      <c r="BL244" s="17" t="s">
        <v>139</v>
      </c>
      <c r="BM244" s="162" t="s">
        <v>807</v>
      </c>
    </row>
    <row r="245" spans="2:65" s="12" customFormat="1" ht="11.25">
      <c r="B245" s="167"/>
      <c r="D245" s="164" t="s">
        <v>143</v>
      </c>
      <c r="E245" s="168" t="s">
        <v>1</v>
      </c>
      <c r="F245" s="169" t="s">
        <v>547</v>
      </c>
      <c r="H245" s="170">
        <v>1</v>
      </c>
      <c r="I245" s="171"/>
      <c r="L245" s="167"/>
      <c r="M245" s="172"/>
      <c r="N245" s="173"/>
      <c r="O245" s="173"/>
      <c r="P245" s="173"/>
      <c r="Q245" s="173"/>
      <c r="R245" s="173"/>
      <c r="S245" s="173"/>
      <c r="T245" s="174"/>
      <c r="AT245" s="168" t="s">
        <v>143</v>
      </c>
      <c r="AU245" s="168" t="s">
        <v>83</v>
      </c>
      <c r="AV245" s="12" t="s">
        <v>83</v>
      </c>
      <c r="AW245" s="12" t="s">
        <v>30</v>
      </c>
      <c r="AX245" s="12" t="s">
        <v>81</v>
      </c>
      <c r="AY245" s="168" t="s">
        <v>132</v>
      </c>
    </row>
    <row r="246" spans="2:65" s="1" customFormat="1" ht="24" customHeight="1">
      <c r="B246" s="150"/>
      <c r="C246" s="151" t="s">
        <v>345</v>
      </c>
      <c r="D246" s="151" t="s">
        <v>134</v>
      </c>
      <c r="E246" s="152" t="s">
        <v>808</v>
      </c>
      <c r="F246" s="153" t="s">
        <v>809</v>
      </c>
      <c r="G246" s="154" t="s">
        <v>335</v>
      </c>
      <c r="H246" s="155">
        <v>8</v>
      </c>
      <c r="I246" s="156"/>
      <c r="J246" s="157">
        <f>ROUND(I246*H246,2)</f>
        <v>0</v>
      </c>
      <c r="K246" s="153" t="s">
        <v>424</v>
      </c>
      <c r="L246" s="32"/>
      <c r="M246" s="158" t="s">
        <v>1</v>
      </c>
      <c r="N246" s="159" t="s">
        <v>38</v>
      </c>
      <c r="O246" s="55"/>
      <c r="P246" s="160">
        <f>O246*H246</f>
        <v>0</v>
      </c>
      <c r="Q246" s="160">
        <v>0.10559</v>
      </c>
      <c r="R246" s="160">
        <f>Q246*H246</f>
        <v>0.84472000000000003</v>
      </c>
      <c r="S246" s="160">
        <v>0</v>
      </c>
      <c r="T246" s="161">
        <f>S246*H246</f>
        <v>0</v>
      </c>
      <c r="AR246" s="162" t="s">
        <v>139</v>
      </c>
      <c r="AT246" s="162" t="s">
        <v>134</v>
      </c>
      <c r="AU246" s="162" t="s">
        <v>83</v>
      </c>
      <c r="AY246" s="17" t="s">
        <v>132</v>
      </c>
      <c r="BE246" s="163">
        <f>IF(N246="základní",J246,0)</f>
        <v>0</v>
      </c>
      <c r="BF246" s="163">
        <f>IF(N246="snížená",J246,0)</f>
        <v>0</v>
      </c>
      <c r="BG246" s="163">
        <f>IF(N246="zákl. přenesená",J246,0)</f>
        <v>0</v>
      </c>
      <c r="BH246" s="163">
        <f>IF(N246="sníž. přenesená",J246,0)</f>
        <v>0</v>
      </c>
      <c r="BI246" s="163">
        <f>IF(N246="nulová",J246,0)</f>
        <v>0</v>
      </c>
      <c r="BJ246" s="17" t="s">
        <v>81</v>
      </c>
      <c r="BK246" s="163">
        <f>ROUND(I246*H246,2)</f>
        <v>0</v>
      </c>
      <c r="BL246" s="17" t="s">
        <v>139</v>
      </c>
      <c r="BM246" s="162" t="s">
        <v>810</v>
      </c>
    </row>
    <row r="247" spans="2:65" s="12" customFormat="1" ht="11.25">
      <c r="B247" s="167"/>
      <c r="D247" s="164" t="s">
        <v>143</v>
      </c>
      <c r="E247" s="168" t="s">
        <v>1</v>
      </c>
      <c r="F247" s="169" t="s">
        <v>811</v>
      </c>
      <c r="H247" s="170">
        <v>8</v>
      </c>
      <c r="I247" s="171"/>
      <c r="L247" s="167"/>
      <c r="M247" s="172"/>
      <c r="N247" s="173"/>
      <c r="O247" s="173"/>
      <c r="P247" s="173"/>
      <c r="Q247" s="173"/>
      <c r="R247" s="173"/>
      <c r="S247" s="173"/>
      <c r="T247" s="174"/>
      <c r="AT247" s="168" t="s">
        <v>143</v>
      </c>
      <c r="AU247" s="168" t="s">
        <v>83</v>
      </c>
      <c r="AV247" s="12" t="s">
        <v>83</v>
      </c>
      <c r="AW247" s="12" t="s">
        <v>30</v>
      </c>
      <c r="AX247" s="12" t="s">
        <v>81</v>
      </c>
      <c r="AY247" s="168" t="s">
        <v>132</v>
      </c>
    </row>
    <row r="248" spans="2:65" s="1" customFormat="1" ht="24" customHeight="1">
      <c r="B248" s="150"/>
      <c r="C248" s="151" t="s">
        <v>350</v>
      </c>
      <c r="D248" s="151" t="s">
        <v>134</v>
      </c>
      <c r="E248" s="152" t="s">
        <v>812</v>
      </c>
      <c r="F248" s="153" t="s">
        <v>813</v>
      </c>
      <c r="G248" s="154" t="s">
        <v>335</v>
      </c>
      <c r="H248" s="155">
        <v>2</v>
      </c>
      <c r="I248" s="156"/>
      <c r="J248" s="157">
        <f>ROUND(I248*H248,2)</f>
        <v>0</v>
      </c>
      <c r="K248" s="153" t="s">
        <v>424</v>
      </c>
      <c r="L248" s="32"/>
      <c r="M248" s="158" t="s">
        <v>1</v>
      </c>
      <c r="N248" s="159" t="s">
        <v>38</v>
      </c>
      <c r="O248" s="55"/>
      <c r="P248" s="160">
        <f>O248*H248</f>
        <v>0</v>
      </c>
      <c r="Q248" s="160">
        <v>0.1066</v>
      </c>
      <c r="R248" s="160">
        <f>Q248*H248</f>
        <v>0.2132</v>
      </c>
      <c r="S248" s="160">
        <v>0</v>
      </c>
      <c r="T248" s="161">
        <f>S248*H248</f>
        <v>0</v>
      </c>
      <c r="AR248" s="162" t="s">
        <v>139</v>
      </c>
      <c r="AT248" s="162" t="s">
        <v>134</v>
      </c>
      <c r="AU248" s="162" t="s">
        <v>83</v>
      </c>
      <c r="AY248" s="17" t="s">
        <v>132</v>
      </c>
      <c r="BE248" s="163">
        <f>IF(N248="základní",J248,0)</f>
        <v>0</v>
      </c>
      <c r="BF248" s="163">
        <f>IF(N248="snížená",J248,0)</f>
        <v>0</v>
      </c>
      <c r="BG248" s="163">
        <f>IF(N248="zákl. přenesená",J248,0)</f>
        <v>0</v>
      </c>
      <c r="BH248" s="163">
        <f>IF(N248="sníž. přenesená",J248,0)</f>
        <v>0</v>
      </c>
      <c r="BI248" s="163">
        <f>IF(N248="nulová",J248,0)</f>
        <v>0</v>
      </c>
      <c r="BJ248" s="17" t="s">
        <v>81</v>
      </c>
      <c r="BK248" s="163">
        <f>ROUND(I248*H248,2)</f>
        <v>0</v>
      </c>
      <c r="BL248" s="17" t="s">
        <v>139</v>
      </c>
      <c r="BM248" s="162" t="s">
        <v>814</v>
      </c>
    </row>
    <row r="249" spans="2:65" s="12" customFormat="1" ht="11.25">
      <c r="B249" s="167"/>
      <c r="D249" s="164" t="s">
        <v>143</v>
      </c>
      <c r="E249" s="168" t="s">
        <v>1</v>
      </c>
      <c r="F249" s="169" t="s">
        <v>815</v>
      </c>
      <c r="H249" s="170">
        <v>2</v>
      </c>
      <c r="I249" s="171"/>
      <c r="L249" s="167"/>
      <c r="M249" s="172"/>
      <c r="N249" s="173"/>
      <c r="O249" s="173"/>
      <c r="P249" s="173"/>
      <c r="Q249" s="173"/>
      <c r="R249" s="173"/>
      <c r="S249" s="173"/>
      <c r="T249" s="174"/>
      <c r="AT249" s="168" t="s">
        <v>143</v>
      </c>
      <c r="AU249" s="168" t="s">
        <v>83</v>
      </c>
      <c r="AV249" s="12" t="s">
        <v>83</v>
      </c>
      <c r="AW249" s="12" t="s">
        <v>30</v>
      </c>
      <c r="AX249" s="12" t="s">
        <v>81</v>
      </c>
      <c r="AY249" s="168" t="s">
        <v>132</v>
      </c>
    </row>
    <row r="250" spans="2:65" s="1" customFormat="1" ht="24" customHeight="1">
      <c r="B250" s="150"/>
      <c r="C250" s="151" t="s">
        <v>354</v>
      </c>
      <c r="D250" s="151" t="s">
        <v>134</v>
      </c>
      <c r="E250" s="152" t="s">
        <v>816</v>
      </c>
      <c r="F250" s="153" t="s">
        <v>817</v>
      </c>
      <c r="G250" s="154" t="s">
        <v>335</v>
      </c>
      <c r="H250" s="155">
        <v>10</v>
      </c>
      <c r="I250" s="156"/>
      <c r="J250" s="157">
        <f>ROUND(I250*H250,2)</f>
        <v>0</v>
      </c>
      <c r="K250" s="153" t="s">
        <v>424</v>
      </c>
      <c r="L250" s="32"/>
      <c r="M250" s="158" t="s">
        <v>1</v>
      </c>
      <c r="N250" s="159" t="s">
        <v>38</v>
      </c>
      <c r="O250" s="55"/>
      <c r="P250" s="160">
        <f>O250*H250</f>
        <v>0</v>
      </c>
      <c r="Q250" s="160">
        <v>3.637E-2</v>
      </c>
      <c r="R250" s="160">
        <f>Q250*H250</f>
        <v>0.36370000000000002</v>
      </c>
      <c r="S250" s="160">
        <v>0</v>
      </c>
      <c r="T250" s="161">
        <f>S250*H250</f>
        <v>0</v>
      </c>
      <c r="AR250" s="162" t="s">
        <v>139</v>
      </c>
      <c r="AT250" s="162" t="s">
        <v>134</v>
      </c>
      <c r="AU250" s="162" t="s">
        <v>83</v>
      </c>
      <c r="AY250" s="17" t="s">
        <v>132</v>
      </c>
      <c r="BE250" s="163">
        <f>IF(N250="základní",J250,0)</f>
        <v>0</v>
      </c>
      <c r="BF250" s="163">
        <f>IF(N250="snížená",J250,0)</f>
        <v>0</v>
      </c>
      <c r="BG250" s="163">
        <f>IF(N250="zákl. přenesená",J250,0)</f>
        <v>0</v>
      </c>
      <c r="BH250" s="163">
        <f>IF(N250="sníž. přenesená",J250,0)</f>
        <v>0</v>
      </c>
      <c r="BI250" s="163">
        <f>IF(N250="nulová",J250,0)</f>
        <v>0</v>
      </c>
      <c r="BJ250" s="17" t="s">
        <v>81</v>
      </c>
      <c r="BK250" s="163">
        <f>ROUND(I250*H250,2)</f>
        <v>0</v>
      </c>
      <c r="BL250" s="17" t="s">
        <v>139</v>
      </c>
      <c r="BM250" s="162" t="s">
        <v>818</v>
      </c>
    </row>
    <row r="251" spans="2:65" s="12" customFormat="1" ht="11.25">
      <c r="B251" s="167"/>
      <c r="D251" s="164" t="s">
        <v>143</v>
      </c>
      <c r="E251" s="168" t="s">
        <v>1</v>
      </c>
      <c r="F251" s="169" t="s">
        <v>819</v>
      </c>
      <c r="H251" s="170">
        <v>10</v>
      </c>
      <c r="I251" s="171"/>
      <c r="L251" s="167"/>
      <c r="M251" s="172"/>
      <c r="N251" s="173"/>
      <c r="O251" s="173"/>
      <c r="P251" s="173"/>
      <c r="Q251" s="173"/>
      <c r="R251" s="173"/>
      <c r="S251" s="173"/>
      <c r="T251" s="174"/>
      <c r="AT251" s="168" t="s">
        <v>143</v>
      </c>
      <c r="AU251" s="168" t="s">
        <v>83</v>
      </c>
      <c r="AV251" s="12" t="s">
        <v>83</v>
      </c>
      <c r="AW251" s="12" t="s">
        <v>30</v>
      </c>
      <c r="AX251" s="12" t="s">
        <v>81</v>
      </c>
      <c r="AY251" s="168" t="s">
        <v>132</v>
      </c>
    </row>
    <row r="252" spans="2:65" s="1" customFormat="1" ht="36" customHeight="1">
      <c r="B252" s="150"/>
      <c r="C252" s="151" t="s">
        <v>358</v>
      </c>
      <c r="D252" s="151" t="s">
        <v>134</v>
      </c>
      <c r="E252" s="152" t="s">
        <v>820</v>
      </c>
      <c r="F252" s="153" t="s">
        <v>821</v>
      </c>
      <c r="G252" s="154" t="s">
        <v>335</v>
      </c>
      <c r="H252" s="155">
        <v>10</v>
      </c>
      <c r="I252" s="156"/>
      <c r="J252" s="157">
        <f>ROUND(I252*H252,2)</f>
        <v>0</v>
      </c>
      <c r="K252" s="153" t="s">
        <v>424</v>
      </c>
      <c r="L252" s="32"/>
      <c r="M252" s="158" t="s">
        <v>1</v>
      </c>
      <c r="N252" s="159" t="s">
        <v>38</v>
      </c>
      <c r="O252" s="55"/>
      <c r="P252" s="160">
        <f>O252*H252</f>
        <v>0</v>
      </c>
      <c r="Q252" s="160">
        <v>0</v>
      </c>
      <c r="R252" s="160">
        <f>Q252*H252</f>
        <v>0</v>
      </c>
      <c r="S252" s="160">
        <v>0</v>
      </c>
      <c r="T252" s="161">
        <f>S252*H252</f>
        <v>0</v>
      </c>
      <c r="AR252" s="162" t="s">
        <v>139</v>
      </c>
      <c r="AT252" s="162" t="s">
        <v>134</v>
      </c>
      <c r="AU252" s="162" t="s">
        <v>83</v>
      </c>
      <c r="AY252" s="17" t="s">
        <v>132</v>
      </c>
      <c r="BE252" s="163">
        <f>IF(N252="základní",J252,0)</f>
        <v>0</v>
      </c>
      <c r="BF252" s="163">
        <f>IF(N252="snížená",J252,0)</f>
        <v>0</v>
      </c>
      <c r="BG252" s="163">
        <f>IF(N252="zákl. přenesená",J252,0)</f>
        <v>0</v>
      </c>
      <c r="BH252" s="163">
        <f>IF(N252="sníž. přenesená",J252,0)</f>
        <v>0</v>
      </c>
      <c r="BI252" s="163">
        <f>IF(N252="nulová",J252,0)</f>
        <v>0</v>
      </c>
      <c r="BJ252" s="17" t="s">
        <v>81</v>
      </c>
      <c r="BK252" s="163">
        <f>ROUND(I252*H252,2)</f>
        <v>0</v>
      </c>
      <c r="BL252" s="17" t="s">
        <v>139</v>
      </c>
      <c r="BM252" s="162" t="s">
        <v>822</v>
      </c>
    </row>
    <row r="253" spans="2:65" s="12" customFormat="1" ht="11.25">
      <c r="B253" s="167"/>
      <c r="D253" s="164" t="s">
        <v>143</v>
      </c>
      <c r="E253" s="168" t="s">
        <v>1</v>
      </c>
      <c r="F253" s="169" t="s">
        <v>799</v>
      </c>
      <c r="H253" s="170">
        <v>10</v>
      </c>
      <c r="I253" s="171"/>
      <c r="L253" s="167"/>
      <c r="M253" s="172"/>
      <c r="N253" s="173"/>
      <c r="O253" s="173"/>
      <c r="P253" s="173"/>
      <c r="Q253" s="173"/>
      <c r="R253" s="173"/>
      <c r="S253" s="173"/>
      <c r="T253" s="174"/>
      <c r="AT253" s="168" t="s">
        <v>143</v>
      </c>
      <c r="AU253" s="168" t="s">
        <v>83</v>
      </c>
      <c r="AV253" s="12" t="s">
        <v>83</v>
      </c>
      <c r="AW253" s="12" t="s">
        <v>30</v>
      </c>
      <c r="AX253" s="12" t="s">
        <v>81</v>
      </c>
      <c r="AY253" s="168" t="s">
        <v>132</v>
      </c>
    </row>
    <row r="254" spans="2:65" s="1" customFormat="1" ht="36" customHeight="1">
      <c r="B254" s="150"/>
      <c r="C254" s="151" t="s">
        <v>362</v>
      </c>
      <c r="D254" s="151" t="s">
        <v>134</v>
      </c>
      <c r="E254" s="152" t="s">
        <v>823</v>
      </c>
      <c r="F254" s="153" t="s">
        <v>824</v>
      </c>
      <c r="G254" s="154" t="s">
        <v>335</v>
      </c>
      <c r="H254" s="155">
        <v>10</v>
      </c>
      <c r="I254" s="156"/>
      <c r="J254" s="157">
        <f>ROUND(I254*H254,2)</f>
        <v>0</v>
      </c>
      <c r="K254" s="153" t="s">
        <v>424</v>
      </c>
      <c r="L254" s="32"/>
      <c r="M254" s="158" t="s">
        <v>1</v>
      </c>
      <c r="N254" s="159" t="s">
        <v>38</v>
      </c>
      <c r="O254" s="55"/>
      <c r="P254" s="160">
        <f>O254*H254</f>
        <v>0</v>
      </c>
      <c r="Q254" s="160">
        <v>0.21007999999999999</v>
      </c>
      <c r="R254" s="160">
        <f>Q254*H254</f>
        <v>2.1008</v>
      </c>
      <c r="S254" s="160">
        <v>0</v>
      </c>
      <c r="T254" s="161">
        <f>S254*H254</f>
        <v>0</v>
      </c>
      <c r="AR254" s="162" t="s">
        <v>139</v>
      </c>
      <c r="AT254" s="162" t="s">
        <v>134</v>
      </c>
      <c r="AU254" s="162" t="s">
        <v>83</v>
      </c>
      <c r="AY254" s="17" t="s">
        <v>132</v>
      </c>
      <c r="BE254" s="163">
        <f>IF(N254="základní",J254,0)</f>
        <v>0</v>
      </c>
      <c r="BF254" s="163">
        <f>IF(N254="snížená",J254,0)</f>
        <v>0</v>
      </c>
      <c r="BG254" s="163">
        <f>IF(N254="zákl. přenesená",J254,0)</f>
        <v>0</v>
      </c>
      <c r="BH254" s="163">
        <f>IF(N254="sníž. přenesená",J254,0)</f>
        <v>0</v>
      </c>
      <c r="BI254" s="163">
        <f>IF(N254="nulová",J254,0)</f>
        <v>0</v>
      </c>
      <c r="BJ254" s="17" t="s">
        <v>81</v>
      </c>
      <c r="BK254" s="163">
        <f>ROUND(I254*H254,2)</f>
        <v>0</v>
      </c>
      <c r="BL254" s="17" t="s">
        <v>139</v>
      </c>
      <c r="BM254" s="162" t="s">
        <v>825</v>
      </c>
    </row>
    <row r="255" spans="2:65" s="12" customFormat="1" ht="11.25">
      <c r="B255" s="167"/>
      <c r="D255" s="164" t="s">
        <v>143</v>
      </c>
      <c r="E255" s="168" t="s">
        <v>1</v>
      </c>
      <c r="F255" s="169" t="s">
        <v>819</v>
      </c>
      <c r="H255" s="170">
        <v>10</v>
      </c>
      <c r="I255" s="171"/>
      <c r="L255" s="167"/>
      <c r="M255" s="172"/>
      <c r="N255" s="173"/>
      <c r="O255" s="173"/>
      <c r="P255" s="173"/>
      <c r="Q255" s="173"/>
      <c r="R255" s="173"/>
      <c r="S255" s="173"/>
      <c r="T255" s="174"/>
      <c r="AT255" s="168" t="s">
        <v>143</v>
      </c>
      <c r="AU255" s="168" t="s">
        <v>83</v>
      </c>
      <c r="AV255" s="12" t="s">
        <v>83</v>
      </c>
      <c r="AW255" s="12" t="s">
        <v>30</v>
      </c>
      <c r="AX255" s="12" t="s">
        <v>81</v>
      </c>
      <c r="AY255" s="168" t="s">
        <v>132</v>
      </c>
    </row>
    <row r="256" spans="2:65" s="1" customFormat="1" ht="24" customHeight="1">
      <c r="B256" s="150"/>
      <c r="C256" s="151" t="s">
        <v>366</v>
      </c>
      <c r="D256" s="151" t="s">
        <v>134</v>
      </c>
      <c r="E256" s="152" t="s">
        <v>826</v>
      </c>
      <c r="F256" s="153" t="s">
        <v>827</v>
      </c>
      <c r="G256" s="154" t="s">
        <v>335</v>
      </c>
      <c r="H256" s="155">
        <v>10</v>
      </c>
      <c r="I256" s="156"/>
      <c r="J256" s="157">
        <f>ROUND(I256*H256,2)</f>
        <v>0</v>
      </c>
      <c r="K256" s="153" t="s">
        <v>424</v>
      </c>
      <c r="L256" s="32"/>
      <c r="M256" s="158" t="s">
        <v>1</v>
      </c>
      <c r="N256" s="159" t="s">
        <v>38</v>
      </c>
      <c r="O256" s="55"/>
      <c r="P256" s="160">
        <f>O256*H256</f>
        <v>0</v>
      </c>
      <c r="Q256" s="160">
        <v>0.11816</v>
      </c>
      <c r="R256" s="160">
        <f>Q256*H256</f>
        <v>1.1816</v>
      </c>
      <c r="S256" s="160">
        <v>0</v>
      </c>
      <c r="T256" s="161">
        <f>S256*H256</f>
        <v>0</v>
      </c>
      <c r="AR256" s="162" t="s">
        <v>139</v>
      </c>
      <c r="AT256" s="162" t="s">
        <v>134</v>
      </c>
      <c r="AU256" s="162" t="s">
        <v>83</v>
      </c>
      <c r="AY256" s="17" t="s">
        <v>132</v>
      </c>
      <c r="BE256" s="163">
        <f>IF(N256="základní",J256,0)</f>
        <v>0</v>
      </c>
      <c r="BF256" s="163">
        <f>IF(N256="snížená",J256,0)</f>
        <v>0</v>
      </c>
      <c r="BG256" s="163">
        <f>IF(N256="zákl. přenesená",J256,0)</f>
        <v>0</v>
      </c>
      <c r="BH256" s="163">
        <f>IF(N256="sníž. přenesená",J256,0)</f>
        <v>0</v>
      </c>
      <c r="BI256" s="163">
        <f>IF(N256="nulová",J256,0)</f>
        <v>0</v>
      </c>
      <c r="BJ256" s="17" t="s">
        <v>81</v>
      </c>
      <c r="BK256" s="163">
        <f>ROUND(I256*H256,2)</f>
        <v>0</v>
      </c>
      <c r="BL256" s="17" t="s">
        <v>139</v>
      </c>
      <c r="BM256" s="162" t="s">
        <v>828</v>
      </c>
    </row>
    <row r="257" spans="2:65" s="12" customFormat="1" ht="11.25">
      <c r="B257" s="167"/>
      <c r="D257" s="164" t="s">
        <v>143</v>
      </c>
      <c r="E257" s="168" t="s">
        <v>1</v>
      </c>
      <c r="F257" s="169" t="s">
        <v>799</v>
      </c>
      <c r="H257" s="170">
        <v>10</v>
      </c>
      <c r="I257" s="171"/>
      <c r="L257" s="167"/>
      <c r="M257" s="172"/>
      <c r="N257" s="173"/>
      <c r="O257" s="173"/>
      <c r="P257" s="173"/>
      <c r="Q257" s="173"/>
      <c r="R257" s="173"/>
      <c r="S257" s="173"/>
      <c r="T257" s="174"/>
      <c r="AT257" s="168" t="s">
        <v>143</v>
      </c>
      <c r="AU257" s="168" t="s">
        <v>83</v>
      </c>
      <c r="AV257" s="12" t="s">
        <v>83</v>
      </c>
      <c r="AW257" s="12" t="s">
        <v>30</v>
      </c>
      <c r="AX257" s="12" t="s">
        <v>81</v>
      </c>
      <c r="AY257" s="168" t="s">
        <v>132</v>
      </c>
    </row>
    <row r="258" spans="2:65" s="1" customFormat="1" ht="36" customHeight="1">
      <c r="B258" s="150"/>
      <c r="C258" s="151" t="s">
        <v>372</v>
      </c>
      <c r="D258" s="151" t="s">
        <v>134</v>
      </c>
      <c r="E258" s="152" t="s">
        <v>829</v>
      </c>
      <c r="F258" s="153" t="s">
        <v>830</v>
      </c>
      <c r="G258" s="154" t="s">
        <v>137</v>
      </c>
      <c r="H258" s="155">
        <v>0.53600000000000003</v>
      </c>
      <c r="I258" s="156"/>
      <c r="J258" s="157">
        <f>ROUND(I258*H258,2)</f>
        <v>0</v>
      </c>
      <c r="K258" s="153" t="s">
        <v>424</v>
      </c>
      <c r="L258" s="32"/>
      <c r="M258" s="158" t="s">
        <v>1</v>
      </c>
      <c r="N258" s="159" t="s">
        <v>38</v>
      </c>
      <c r="O258" s="55"/>
      <c r="P258" s="160">
        <f>O258*H258</f>
        <v>0</v>
      </c>
      <c r="Q258" s="160">
        <v>0</v>
      </c>
      <c r="R258" s="160">
        <f>Q258*H258</f>
        <v>0</v>
      </c>
      <c r="S258" s="160">
        <v>0</v>
      </c>
      <c r="T258" s="161">
        <f>S258*H258</f>
        <v>0</v>
      </c>
      <c r="AR258" s="162" t="s">
        <v>139</v>
      </c>
      <c r="AT258" s="162" t="s">
        <v>134</v>
      </c>
      <c r="AU258" s="162" t="s">
        <v>83</v>
      </c>
      <c r="AY258" s="17" t="s">
        <v>132</v>
      </c>
      <c r="BE258" s="163">
        <f>IF(N258="základní",J258,0)</f>
        <v>0</v>
      </c>
      <c r="BF258" s="163">
        <f>IF(N258="snížená",J258,0)</f>
        <v>0</v>
      </c>
      <c r="BG258" s="163">
        <f>IF(N258="zákl. přenesená",J258,0)</f>
        <v>0</v>
      </c>
      <c r="BH258" s="163">
        <f>IF(N258="sníž. přenesená",J258,0)</f>
        <v>0</v>
      </c>
      <c r="BI258" s="163">
        <f>IF(N258="nulová",J258,0)</f>
        <v>0</v>
      </c>
      <c r="BJ258" s="17" t="s">
        <v>81</v>
      </c>
      <c r="BK258" s="163">
        <f>ROUND(I258*H258,2)</f>
        <v>0</v>
      </c>
      <c r="BL258" s="17" t="s">
        <v>139</v>
      </c>
      <c r="BM258" s="162" t="s">
        <v>831</v>
      </c>
    </row>
    <row r="259" spans="2:65" s="12" customFormat="1" ht="11.25">
      <c r="B259" s="167"/>
      <c r="D259" s="164" t="s">
        <v>143</v>
      </c>
      <c r="E259" s="168" t="s">
        <v>1</v>
      </c>
      <c r="F259" s="169" t="s">
        <v>832</v>
      </c>
      <c r="H259" s="170">
        <v>0.53600000000000003</v>
      </c>
      <c r="I259" s="171"/>
      <c r="L259" s="167"/>
      <c r="M259" s="172"/>
      <c r="N259" s="173"/>
      <c r="O259" s="173"/>
      <c r="P259" s="173"/>
      <c r="Q259" s="173"/>
      <c r="R259" s="173"/>
      <c r="S259" s="173"/>
      <c r="T259" s="174"/>
      <c r="AT259" s="168" t="s">
        <v>143</v>
      </c>
      <c r="AU259" s="168" t="s">
        <v>83</v>
      </c>
      <c r="AV259" s="12" t="s">
        <v>83</v>
      </c>
      <c r="AW259" s="12" t="s">
        <v>30</v>
      </c>
      <c r="AX259" s="12" t="s">
        <v>81</v>
      </c>
      <c r="AY259" s="168" t="s">
        <v>132</v>
      </c>
    </row>
    <row r="260" spans="2:65" s="1" customFormat="1" ht="24" customHeight="1">
      <c r="B260" s="150"/>
      <c r="C260" s="151" t="s">
        <v>377</v>
      </c>
      <c r="D260" s="151" t="s">
        <v>134</v>
      </c>
      <c r="E260" s="152" t="s">
        <v>833</v>
      </c>
      <c r="F260" s="153" t="s">
        <v>834</v>
      </c>
      <c r="G260" s="154" t="s">
        <v>220</v>
      </c>
      <c r="H260" s="155">
        <v>4.9000000000000004</v>
      </c>
      <c r="I260" s="156"/>
      <c r="J260" s="157">
        <f>ROUND(I260*H260,2)</f>
        <v>0</v>
      </c>
      <c r="K260" s="153" t="s">
        <v>424</v>
      </c>
      <c r="L260" s="32"/>
      <c r="M260" s="158" t="s">
        <v>1</v>
      </c>
      <c r="N260" s="159" t="s">
        <v>38</v>
      </c>
      <c r="O260" s="55"/>
      <c r="P260" s="160">
        <f>O260*H260</f>
        <v>0</v>
      </c>
      <c r="Q260" s="160">
        <v>4.0200000000000001E-3</v>
      </c>
      <c r="R260" s="160">
        <f>Q260*H260</f>
        <v>1.9698000000000004E-2</v>
      </c>
      <c r="S260" s="160">
        <v>0</v>
      </c>
      <c r="T260" s="161">
        <f>S260*H260</f>
        <v>0</v>
      </c>
      <c r="AR260" s="162" t="s">
        <v>139</v>
      </c>
      <c r="AT260" s="162" t="s">
        <v>134</v>
      </c>
      <c r="AU260" s="162" t="s">
        <v>83</v>
      </c>
      <c r="AY260" s="17" t="s">
        <v>132</v>
      </c>
      <c r="BE260" s="163">
        <f>IF(N260="základní",J260,0)</f>
        <v>0</v>
      </c>
      <c r="BF260" s="163">
        <f>IF(N260="snížená",J260,0)</f>
        <v>0</v>
      </c>
      <c r="BG260" s="163">
        <f>IF(N260="zákl. přenesená",J260,0)</f>
        <v>0</v>
      </c>
      <c r="BH260" s="163">
        <f>IF(N260="sníž. přenesená",J260,0)</f>
        <v>0</v>
      </c>
      <c r="BI260" s="163">
        <f>IF(N260="nulová",J260,0)</f>
        <v>0</v>
      </c>
      <c r="BJ260" s="17" t="s">
        <v>81</v>
      </c>
      <c r="BK260" s="163">
        <f>ROUND(I260*H260,2)</f>
        <v>0</v>
      </c>
      <c r="BL260" s="17" t="s">
        <v>139</v>
      </c>
      <c r="BM260" s="162" t="s">
        <v>835</v>
      </c>
    </row>
    <row r="261" spans="2:65" s="12" customFormat="1" ht="11.25">
      <c r="B261" s="167"/>
      <c r="D261" s="164" t="s">
        <v>143</v>
      </c>
      <c r="E261" s="168" t="s">
        <v>1</v>
      </c>
      <c r="F261" s="169" t="s">
        <v>836</v>
      </c>
      <c r="H261" s="170">
        <v>4.8609999999999998</v>
      </c>
      <c r="I261" s="171"/>
      <c r="L261" s="167"/>
      <c r="M261" s="172"/>
      <c r="N261" s="173"/>
      <c r="O261" s="173"/>
      <c r="P261" s="173"/>
      <c r="Q261" s="173"/>
      <c r="R261" s="173"/>
      <c r="S261" s="173"/>
      <c r="T261" s="174"/>
      <c r="AT261" s="168" t="s">
        <v>143</v>
      </c>
      <c r="AU261" s="168" t="s">
        <v>83</v>
      </c>
      <c r="AV261" s="12" t="s">
        <v>83</v>
      </c>
      <c r="AW261" s="12" t="s">
        <v>30</v>
      </c>
      <c r="AX261" s="12" t="s">
        <v>73</v>
      </c>
      <c r="AY261" s="168" t="s">
        <v>132</v>
      </c>
    </row>
    <row r="262" spans="2:65" s="12" customFormat="1" ht="11.25">
      <c r="B262" s="167"/>
      <c r="D262" s="164" t="s">
        <v>143</v>
      </c>
      <c r="E262" s="168" t="s">
        <v>1</v>
      </c>
      <c r="F262" s="169" t="s">
        <v>837</v>
      </c>
      <c r="H262" s="170">
        <v>4.9000000000000004</v>
      </c>
      <c r="I262" s="171"/>
      <c r="L262" s="167"/>
      <c r="M262" s="172"/>
      <c r="N262" s="173"/>
      <c r="O262" s="173"/>
      <c r="P262" s="173"/>
      <c r="Q262" s="173"/>
      <c r="R262" s="173"/>
      <c r="S262" s="173"/>
      <c r="T262" s="174"/>
      <c r="AT262" s="168" t="s">
        <v>143</v>
      </c>
      <c r="AU262" s="168" t="s">
        <v>83</v>
      </c>
      <c r="AV262" s="12" t="s">
        <v>83</v>
      </c>
      <c r="AW262" s="12" t="s">
        <v>30</v>
      </c>
      <c r="AX262" s="12" t="s">
        <v>81</v>
      </c>
      <c r="AY262" s="168" t="s">
        <v>132</v>
      </c>
    </row>
    <row r="263" spans="2:65" s="1" customFormat="1" ht="16.5" customHeight="1">
      <c r="B263" s="150"/>
      <c r="C263" s="151" t="s">
        <v>383</v>
      </c>
      <c r="D263" s="151" t="s">
        <v>134</v>
      </c>
      <c r="E263" s="152" t="s">
        <v>640</v>
      </c>
      <c r="F263" s="153" t="s">
        <v>641</v>
      </c>
      <c r="G263" s="154" t="s">
        <v>262</v>
      </c>
      <c r="H263" s="155">
        <v>89.5</v>
      </c>
      <c r="I263" s="156"/>
      <c r="J263" s="157">
        <f>ROUND(I263*H263,2)</f>
        <v>0</v>
      </c>
      <c r="K263" s="153" t="s">
        <v>424</v>
      </c>
      <c r="L263" s="32"/>
      <c r="M263" s="158" t="s">
        <v>1</v>
      </c>
      <c r="N263" s="159" t="s">
        <v>38</v>
      </c>
      <c r="O263" s="55"/>
      <c r="P263" s="160">
        <f>O263*H263</f>
        <v>0</v>
      </c>
      <c r="Q263" s="160">
        <v>1.2999999999999999E-4</v>
      </c>
      <c r="R263" s="160">
        <f>Q263*H263</f>
        <v>1.1635E-2</v>
      </c>
      <c r="S263" s="160">
        <v>0</v>
      </c>
      <c r="T263" s="161">
        <f>S263*H263</f>
        <v>0</v>
      </c>
      <c r="AR263" s="162" t="s">
        <v>139</v>
      </c>
      <c r="AT263" s="162" t="s">
        <v>134</v>
      </c>
      <c r="AU263" s="162" t="s">
        <v>83</v>
      </c>
      <c r="AY263" s="17" t="s">
        <v>132</v>
      </c>
      <c r="BE263" s="163">
        <f>IF(N263="základní",J263,0)</f>
        <v>0</v>
      </c>
      <c r="BF263" s="163">
        <f>IF(N263="snížená",J263,0)</f>
        <v>0</v>
      </c>
      <c r="BG263" s="163">
        <f>IF(N263="zákl. přenesená",J263,0)</f>
        <v>0</v>
      </c>
      <c r="BH263" s="163">
        <f>IF(N263="sníž. přenesená",J263,0)</f>
        <v>0</v>
      </c>
      <c r="BI263" s="163">
        <f>IF(N263="nulová",J263,0)</f>
        <v>0</v>
      </c>
      <c r="BJ263" s="17" t="s">
        <v>81</v>
      </c>
      <c r="BK263" s="163">
        <f>ROUND(I263*H263,2)</f>
        <v>0</v>
      </c>
      <c r="BL263" s="17" t="s">
        <v>139</v>
      </c>
      <c r="BM263" s="162" t="s">
        <v>838</v>
      </c>
    </row>
    <row r="264" spans="2:65" s="12" customFormat="1" ht="11.25">
      <c r="B264" s="167"/>
      <c r="D264" s="164" t="s">
        <v>143</v>
      </c>
      <c r="E264" s="168" t="s">
        <v>1</v>
      </c>
      <c r="F264" s="169" t="s">
        <v>839</v>
      </c>
      <c r="H264" s="170">
        <v>89.5</v>
      </c>
      <c r="I264" s="171"/>
      <c r="L264" s="167"/>
      <c r="M264" s="172"/>
      <c r="N264" s="173"/>
      <c r="O264" s="173"/>
      <c r="P264" s="173"/>
      <c r="Q264" s="173"/>
      <c r="R264" s="173"/>
      <c r="S264" s="173"/>
      <c r="T264" s="174"/>
      <c r="AT264" s="168" t="s">
        <v>143</v>
      </c>
      <c r="AU264" s="168" t="s">
        <v>83</v>
      </c>
      <c r="AV264" s="12" t="s">
        <v>83</v>
      </c>
      <c r="AW264" s="12" t="s">
        <v>30</v>
      </c>
      <c r="AX264" s="12" t="s">
        <v>81</v>
      </c>
      <c r="AY264" s="168" t="s">
        <v>132</v>
      </c>
    </row>
    <row r="265" spans="2:65" s="11" customFormat="1" ht="22.9" customHeight="1">
      <c r="B265" s="137"/>
      <c r="D265" s="138" t="s">
        <v>72</v>
      </c>
      <c r="E265" s="148" t="s">
        <v>648</v>
      </c>
      <c r="F265" s="148" t="s">
        <v>649</v>
      </c>
      <c r="I265" s="140"/>
      <c r="J265" s="149">
        <f>BK265</f>
        <v>0</v>
      </c>
      <c r="L265" s="137"/>
      <c r="M265" s="142"/>
      <c r="N265" s="143"/>
      <c r="O265" s="143"/>
      <c r="P265" s="144">
        <f>SUM(P266:P277)</f>
        <v>0</v>
      </c>
      <c r="Q265" s="143"/>
      <c r="R265" s="144">
        <f>SUM(R266:R277)</f>
        <v>0</v>
      </c>
      <c r="S265" s="143"/>
      <c r="T265" s="145">
        <f>SUM(T266:T277)</f>
        <v>0</v>
      </c>
      <c r="AR265" s="138" t="s">
        <v>81</v>
      </c>
      <c r="AT265" s="146" t="s">
        <v>72</v>
      </c>
      <c r="AU265" s="146" t="s">
        <v>81</v>
      </c>
      <c r="AY265" s="138" t="s">
        <v>132</v>
      </c>
      <c r="BK265" s="147">
        <f>SUM(BK266:BK277)</f>
        <v>0</v>
      </c>
    </row>
    <row r="266" spans="2:65" s="1" customFormat="1" ht="36" customHeight="1">
      <c r="B266" s="150"/>
      <c r="C266" s="151" t="s">
        <v>389</v>
      </c>
      <c r="D266" s="151" t="s">
        <v>134</v>
      </c>
      <c r="E266" s="152" t="s">
        <v>651</v>
      </c>
      <c r="F266" s="153" t="s">
        <v>652</v>
      </c>
      <c r="G266" s="154" t="s">
        <v>203</v>
      </c>
      <c r="H266" s="155">
        <v>3.375</v>
      </c>
      <c r="I266" s="156"/>
      <c r="J266" s="157">
        <f>ROUND(I266*H266,2)</f>
        <v>0</v>
      </c>
      <c r="K266" s="153" t="s">
        <v>424</v>
      </c>
      <c r="L266" s="32"/>
      <c r="M266" s="158" t="s">
        <v>1</v>
      </c>
      <c r="N266" s="159" t="s">
        <v>38</v>
      </c>
      <c r="O266" s="55"/>
      <c r="P266" s="160">
        <f>O266*H266</f>
        <v>0</v>
      </c>
      <c r="Q266" s="160">
        <v>0</v>
      </c>
      <c r="R266" s="160">
        <f>Q266*H266</f>
        <v>0</v>
      </c>
      <c r="S266" s="160">
        <v>0</v>
      </c>
      <c r="T266" s="161">
        <f>S266*H266</f>
        <v>0</v>
      </c>
      <c r="AR266" s="162" t="s">
        <v>139</v>
      </c>
      <c r="AT266" s="162" t="s">
        <v>134</v>
      </c>
      <c r="AU266" s="162" t="s">
        <v>83</v>
      </c>
      <c r="AY266" s="17" t="s">
        <v>132</v>
      </c>
      <c r="BE266" s="163">
        <f>IF(N266="základní",J266,0)</f>
        <v>0</v>
      </c>
      <c r="BF266" s="163">
        <f>IF(N266="snížená",J266,0)</f>
        <v>0</v>
      </c>
      <c r="BG266" s="163">
        <f>IF(N266="zákl. přenesená",J266,0)</f>
        <v>0</v>
      </c>
      <c r="BH266" s="163">
        <f>IF(N266="sníž. přenesená",J266,0)</f>
        <v>0</v>
      </c>
      <c r="BI266" s="163">
        <f>IF(N266="nulová",J266,0)</f>
        <v>0</v>
      </c>
      <c r="BJ266" s="17" t="s">
        <v>81</v>
      </c>
      <c r="BK266" s="163">
        <f>ROUND(I266*H266,2)</f>
        <v>0</v>
      </c>
      <c r="BL266" s="17" t="s">
        <v>139</v>
      </c>
      <c r="BM266" s="162" t="s">
        <v>840</v>
      </c>
    </row>
    <row r="267" spans="2:65" s="12" customFormat="1" ht="11.25">
      <c r="B267" s="167"/>
      <c r="D267" s="164" t="s">
        <v>143</v>
      </c>
      <c r="E267" s="168" t="s">
        <v>1</v>
      </c>
      <c r="F267" s="169" t="s">
        <v>841</v>
      </c>
      <c r="H267" s="170">
        <v>3.375</v>
      </c>
      <c r="I267" s="171"/>
      <c r="L267" s="167"/>
      <c r="M267" s="172"/>
      <c r="N267" s="173"/>
      <c r="O267" s="173"/>
      <c r="P267" s="173"/>
      <c r="Q267" s="173"/>
      <c r="R267" s="173"/>
      <c r="S267" s="173"/>
      <c r="T267" s="174"/>
      <c r="AT267" s="168" t="s">
        <v>143</v>
      </c>
      <c r="AU267" s="168" t="s">
        <v>83</v>
      </c>
      <c r="AV267" s="12" t="s">
        <v>83</v>
      </c>
      <c r="AW267" s="12" t="s">
        <v>30</v>
      </c>
      <c r="AX267" s="12" t="s">
        <v>81</v>
      </c>
      <c r="AY267" s="168" t="s">
        <v>132</v>
      </c>
    </row>
    <row r="268" spans="2:65" s="1" customFormat="1" ht="36" customHeight="1">
      <c r="B268" s="150"/>
      <c r="C268" s="151" t="s">
        <v>394</v>
      </c>
      <c r="D268" s="151" t="s">
        <v>134</v>
      </c>
      <c r="E268" s="152" t="s">
        <v>656</v>
      </c>
      <c r="F268" s="153" t="s">
        <v>657</v>
      </c>
      <c r="G268" s="154" t="s">
        <v>203</v>
      </c>
      <c r="H268" s="155">
        <v>131.625</v>
      </c>
      <c r="I268" s="156"/>
      <c r="J268" s="157">
        <f>ROUND(I268*H268,2)</f>
        <v>0</v>
      </c>
      <c r="K268" s="153" t="s">
        <v>424</v>
      </c>
      <c r="L268" s="32"/>
      <c r="M268" s="158" t="s">
        <v>1</v>
      </c>
      <c r="N268" s="159" t="s">
        <v>38</v>
      </c>
      <c r="O268" s="55"/>
      <c r="P268" s="160">
        <f>O268*H268</f>
        <v>0</v>
      </c>
      <c r="Q268" s="160">
        <v>0</v>
      </c>
      <c r="R268" s="160">
        <f>Q268*H268</f>
        <v>0</v>
      </c>
      <c r="S268" s="160">
        <v>0</v>
      </c>
      <c r="T268" s="161">
        <f>S268*H268</f>
        <v>0</v>
      </c>
      <c r="AR268" s="162" t="s">
        <v>139</v>
      </c>
      <c r="AT268" s="162" t="s">
        <v>134</v>
      </c>
      <c r="AU268" s="162" t="s">
        <v>83</v>
      </c>
      <c r="AY268" s="17" t="s">
        <v>132</v>
      </c>
      <c r="BE268" s="163">
        <f>IF(N268="základní",J268,0)</f>
        <v>0</v>
      </c>
      <c r="BF268" s="163">
        <f>IF(N268="snížená",J268,0)</f>
        <v>0</v>
      </c>
      <c r="BG268" s="163">
        <f>IF(N268="zákl. přenesená",J268,0)</f>
        <v>0</v>
      </c>
      <c r="BH268" s="163">
        <f>IF(N268="sníž. přenesená",J268,0)</f>
        <v>0</v>
      </c>
      <c r="BI268" s="163">
        <f>IF(N268="nulová",J268,0)</f>
        <v>0</v>
      </c>
      <c r="BJ268" s="17" t="s">
        <v>81</v>
      </c>
      <c r="BK268" s="163">
        <f>ROUND(I268*H268,2)</f>
        <v>0</v>
      </c>
      <c r="BL268" s="17" t="s">
        <v>139</v>
      </c>
      <c r="BM268" s="162" t="s">
        <v>842</v>
      </c>
    </row>
    <row r="269" spans="2:65" s="12" customFormat="1" ht="11.25">
      <c r="B269" s="167"/>
      <c r="D269" s="164" t="s">
        <v>143</v>
      </c>
      <c r="E269" s="168" t="s">
        <v>1</v>
      </c>
      <c r="F269" s="169" t="s">
        <v>843</v>
      </c>
      <c r="H269" s="170">
        <v>131.625</v>
      </c>
      <c r="I269" s="171"/>
      <c r="L269" s="167"/>
      <c r="M269" s="172"/>
      <c r="N269" s="173"/>
      <c r="O269" s="173"/>
      <c r="P269" s="173"/>
      <c r="Q269" s="173"/>
      <c r="R269" s="173"/>
      <c r="S269" s="173"/>
      <c r="T269" s="174"/>
      <c r="AT269" s="168" t="s">
        <v>143</v>
      </c>
      <c r="AU269" s="168" t="s">
        <v>83</v>
      </c>
      <c r="AV269" s="12" t="s">
        <v>83</v>
      </c>
      <c r="AW269" s="12" t="s">
        <v>30</v>
      </c>
      <c r="AX269" s="12" t="s">
        <v>81</v>
      </c>
      <c r="AY269" s="168" t="s">
        <v>132</v>
      </c>
    </row>
    <row r="270" spans="2:65" s="1" customFormat="1" ht="36" customHeight="1">
      <c r="B270" s="150"/>
      <c r="C270" s="151" t="s">
        <v>399</v>
      </c>
      <c r="D270" s="151" t="s">
        <v>134</v>
      </c>
      <c r="E270" s="152" t="s">
        <v>661</v>
      </c>
      <c r="F270" s="153" t="s">
        <v>662</v>
      </c>
      <c r="G270" s="154" t="s">
        <v>203</v>
      </c>
      <c r="H270" s="155">
        <v>1.4219999999999999</v>
      </c>
      <c r="I270" s="156"/>
      <c r="J270" s="157">
        <f>ROUND(I270*H270,2)</f>
        <v>0</v>
      </c>
      <c r="K270" s="153" t="s">
        <v>424</v>
      </c>
      <c r="L270" s="32"/>
      <c r="M270" s="158" t="s">
        <v>1</v>
      </c>
      <c r="N270" s="159" t="s">
        <v>38</v>
      </c>
      <c r="O270" s="55"/>
      <c r="P270" s="160">
        <f>O270*H270</f>
        <v>0</v>
      </c>
      <c r="Q270" s="160">
        <v>0</v>
      </c>
      <c r="R270" s="160">
        <f>Q270*H270</f>
        <v>0</v>
      </c>
      <c r="S270" s="160">
        <v>0</v>
      </c>
      <c r="T270" s="161">
        <f>S270*H270</f>
        <v>0</v>
      </c>
      <c r="AR270" s="162" t="s">
        <v>139</v>
      </c>
      <c r="AT270" s="162" t="s">
        <v>134</v>
      </c>
      <c r="AU270" s="162" t="s">
        <v>83</v>
      </c>
      <c r="AY270" s="17" t="s">
        <v>132</v>
      </c>
      <c r="BE270" s="163">
        <f>IF(N270="základní",J270,0)</f>
        <v>0</v>
      </c>
      <c r="BF270" s="163">
        <f>IF(N270="snížená",J270,0)</f>
        <v>0</v>
      </c>
      <c r="BG270" s="163">
        <f>IF(N270="zákl. přenesená",J270,0)</f>
        <v>0</v>
      </c>
      <c r="BH270" s="163">
        <f>IF(N270="sníž. přenesená",J270,0)</f>
        <v>0</v>
      </c>
      <c r="BI270" s="163">
        <f>IF(N270="nulová",J270,0)</f>
        <v>0</v>
      </c>
      <c r="BJ270" s="17" t="s">
        <v>81</v>
      </c>
      <c r="BK270" s="163">
        <f>ROUND(I270*H270,2)</f>
        <v>0</v>
      </c>
      <c r="BL270" s="17" t="s">
        <v>139</v>
      </c>
      <c r="BM270" s="162" t="s">
        <v>844</v>
      </c>
    </row>
    <row r="271" spans="2:65" s="12" customFormat="1" ht="11.25">
      <c r="B271" s="167"/>
      <c r="D271" s="164" t="s">
        <v>143</v>
      </c>
      <c r="E271" s="168" t="s">
        <v>1</v>
      </c>
      <c r="F271" s="169" t="s">
        <v>845</v>
      </c>
      <c r="H271" s="170">
        <v>1.4219999999999999</v>
      </c>
      <c r="I271" s="171"/>
      <c r="L271" s="167"/>
      <c r="M271" s="172"/>
      <c r="N271" s="173"/>
      <c r="O271" s="173"/>
      <c r="P271" s="173"/>
      <c r="Q271" s="173"/>
      <c r="R271" s="173"/>
      <c r="S271" s="173"/>
      <c r="T271" s="174"/>
      <c r="AT271" s="168" t="s">
        <v>143</v>
      </c>
      <c r="AU271" s="168" t="s">
        <v>83</v>
      </c>
      <c r="AV271" s="12" t="s">
        <v>83</v>
      </c>
      <c r="AW271" s="12" t="s">
        <v>30</v>
      </c>
      <c r="AX271" s="12" t="s">
        <v>81</v>
      </c>
      <c r="AY271" s="168" t="s">
        <v>132</v>
      </c>
    </row>
    <row r="272" spans="2:65" s="1" customFormat="1" ht="48" customHeight="1">
      <c r="B272" s="150"/>
      <c r="C272" s="151" t="s">
        <v>404</v>
      </c>
      <c r="D272" s="151" t="s">
        <v>134</v>
      </c>
      <c r="E272" s="152" t="s">
        <v>666</v>
      </c>
      <c r="F272" s="153" t="s">
        <v>667</v>
      </c>
      <c r="G272" s="154" t="s">
        <v>203</v>
      </c>
      <c r="H272" s="155">
        <v>55.457999999999998</v>
      </c>
      <c r="I272" s="156"/>
      <c r="J272" s="157">
        <f>ROUND(I272*H272,2)</f>
        <v>0</v>
      </c>
      <c r="K272" s="153" t="s">
        <v>424</v>
      </c>
      <c r="L272" s="32"/>
      <c r="M272" s="158" t="s">
        <v>1</v>
      </c>
      <c r="N272" s="159" t="s">
        <v>38</v>
      </c>
      <c r="O272" s="55"/>
      <c r="P272" s="160">
        <f>O272*H272</f>
        <v>0</v>
      </c>
      <c r="Q272" s="160">
        <v>0</v>
      </c>
      <c r="R272" s="160">
        <f>Q272*H272</f>
        <v>0</v>
      </c>
      <c r="S272" s="160">
        <v>0</v>
      </c>
      <c r="T272" s="161">
        <f>S272*H272</f>
        <v>0</v>
      </c>
      <c r="AR272" s="162" t="s">
        <v>139</v>
      </c>
      <c r="AT272" s="162" t="s">
        <v>134</v>
      </c>
      <c r="AU272" s="162" t="s">
        <v>83</v>
      </c>
      <c r="AY272" s="17" t="s">
        <v>132</v>
      </c>
      <c r="BE272" s="163">
        <f>IF(N272="základní",J272,0)</f>
        <v>0</v>
      </c>
      <c r="BF272" s="163">
        <f>IF(N272="snížená",J272,0)</f>
        <v>0</v>
      </c>
      <c r="BG272" s="163">
        <f>IF(N272="zákl. přenesená",J272,0)</f>
        <v>0</v>
      </c>
      <c r="BH272" s="163">
        <f>IF(N272="sníž. přenesená",J272,0)</f>
        <v>0</v>
      </c>
      <c r="BI272" s="163">
        <f>IF(N272="nulová",J272,0)</f>
        <v>0</v>
      </c>
      <c r="BJ272" s="17" t="s">
        <v>81</v>
      </c>
      <c r="BK272" s="163">
        <f>ROUND(I272*H272,2)</f>
        <v>0</v>
      </c>
      <c r="BL272" s="17" t="s">
        <v>139</v>
      </c>
      <c r="BM272" s="162" t="s">
        <v>846</v>
      </c>
    </row>
    <row r="273" spans="2:65" s="12" customFormat="1" ht="11.25">
      <c r="B273" s="167"/>
      <c r="D273" s="164" t="s">
        <v>143</v>
      </c>
      <c r="E273" s="168" t="s">
        <v>1</v>
      </c>
      <c r="F273" s="169" t="s">
        <v>847</v>
      </c>
      <c r="H273" s="170">
        <v>55.457999999999998</v>
      </c>
      <c r="I273" s="171"/>
      <c r="L273" s="167"/>
      <c r="M273" s="172"/>
      <c r="N273" s="173"/>
      <c r="O273" s="173"/>
      <c r="P273" s="173"/>
      <c r="Q273" s="173"/>
      <c r="R273" s="173"/>
      <c r="S273" s="173"/>
      <c r="T273" s="174"/>
      <c r="AT273" s="168" t="s">
        <v>143</v>
      </c>
      <c r="AU273" s="168" t="s">
        <v>83</v>
      </c>
      <c r="AV273" s="12" t="s">
        <v>83</v>
      </c>
      <c r="AW273" s="12" t="s">
        <v>30</v>
      </c>
      <c r="AX273" s="12" t="s">
        <v>81</v>
      </c>
      <c r="AY273" s="168" t="s">
        <v>132</v>
      </c>
    </row>
    <row r="274" spans="2:65" s="1" customFormat="1" ht="36" customHeight="1">
      <c r="B274" s="150"/>
      <c r="C274" s="151" t="s">
        <v>410</v>
      </c>
      <c r="D274" s="151" t="s">
        <v>134</v>
      </c>
      <c r="E274" s="152" t="s">
        <v>671</v>
      </c>
      <c r="F274" s="153" t="s">
        <v>672</v>
      </c>
      <c r="G274" s="154" t="s">
        <v>203</v>
      </c>
      <c r="H274" s="155">
        <v>1.4219999999999999</v>
      </c>
      <c r="I274" s="156"/>
      <c r="J274" s="157">
        <f>ROUND(I274*H274,2)</f>
        <v>0</v>
      </c>
      <c r="K274" s="153" t="s">
        <v>424</v>
      </c>
      <c r="L274" s="32"/>
      <c r="M274" s="158" t="s">
        <v>1</v>
      </c>
      <c r="N274" s="159" t="s">
        <v>38</v>
      </c>
      <c r="O274" s="55"/>
      <c r="P274" s="160">
        <f>O274*H274</f>
        <v>0</v>
      </c>
      <c r="Q274" s="160">
        <v>0</v>
      </c>
      <c r="R274" s="160">
        <f>Q274*H274</f>
        <v>0</v>
      </c>
      <c r="S274" s="160">
        <v>0</v>
      </c>
      <c r="T274" s="161">
        <f>S274*H274</f>
        <v>0</v>
      </c>
      <c r="AR274" s="162" t="s">
        <v>139</v>
      </c>
      <c r="AT274" s="162" t="s">
        <v>134</v>
      </c>
      <c r="AU274" s="162" t="s">
        <v>83</v>
      </c>
      <c r="AY274" s="17" t="s">
        <v>132</v>
      </c>
      <c r="BE274" s="163">
        <f>IF(N274="základní",J274,0)</f>
        <v>0</v>
      </c>
      <c r="BF274" s="163">
        <f>IF(N274="snížená",J274,0)</f>
        <v>0</v>
      </c>
      <c r="BG274" s="163">
        <f>IF(N274="zákl. přenesená",J274,0)</f>
        <v>0</v>
      </c>
      <c r="BH274" s="163">
        <f>IF(N274="sníž. přenesená",J274,0)</f>
        <v>0</v>
      </c>
      <c r="BI274" s="163">
        <f>IF(N274="nulová",J274,0)</f>
        <v>0</v>
      </c>
      <c r="BJ274" s="17" t="s">
        <v>81</v>
      </c>
      <c r="BK274" s="163">
        <f>ROUND(I274*H274,2)</f>
        <v>0</v>
      </c>
      <c r="BL274" s="17" t="s">
        <v>139</v>
      </c>
      <c r="BM274" s="162" t="s">
        <v>848</v>
      </c>
    </row>
    <row r="275" spans="2:65" s="12" customFormat="1" ht="11.25">
      <c r="B275" s="167"/>
      <c r="D275" s="164" t="s">
        <v>143</v>
      </c>
      <c r="E275" s="168" t="s">
        <v>1</v>
      </c>
      <c r="F275" s="169" t="s">
        <v>845</v>
      </c>
      <c r="H275" s="170">
        <v>1.4219999999999999</v>
      </c>
      <c r="I275" s="171"/>
      <c r="L275" s="167"/>
      <c r="M275" s="172"/>
      <c r="N275" s="173"/>
      <c r="O275" s="173"/>
      <c r="P275" s="173"/>
      <c r="Q275" s="173"/>
      <c r="R275" s="173"/>
      <c r="S275" s="173"/>
      <c r="T275" s="174"/>
      <c r="AT275" s="168" t="s">
        <v>143</v>
      </c>
      <c r="AU275" s="168" t="s">
        <v>83</v>
      </c>
      <c r="AV275" s="12" t="s">
        <v>83</v>
      </c>
      <c r="AW275" s="12" t="s">
        <v>30</v>
      </c>
      <c r="AX275" s="12" t="s">
        <v>81</v>
      </c>
      <c r="AY275" s="168" t="s">
        <v>132</v>
      </c>
    </row>
    <row r="276" spans="2:65" s="1" customFormat="1" ht="36" customHeight="1">
      <c r="B276" s="150"/>
      <c r="C276" s="151" t="s">
        <v>639</v>
      </c>
      <c r="D276" s="151" t="s">
        <v>134</v>
      </c>
      <c r="E276" s="152" t="s">
        <v>675</v>
      </c>
      <c r="F276" s="153" t="s">
        <v>213</v>
      </c>
      <c r="G276" s="154" t="s">
        <v>203</v>
      </c>
      <c r="H276" s="155">
        <v>3.375</v>
      </c>
      <c r="I276" s="156"/>
      <c r="J276" s="157">
        <f>ROUND(I276*H276,2)</f>
        <v>0</v>
      </c>
      <c r="K276" s="153" t="s">
        <v>424</v>
      </c>
      <c r="L276" s="32"/>
      <c r="M276" s="158" t="s">
        <v>1</v>
      </c>
      <c r="N276" s="159" t="s">
        <v>38</v>
      </c>
      <c r="O276" s="55"/>
      <c r="P276" s="160">
        <f>O276*H276</f>
        <v>0</v>
      </c>
      <c r="Q276" s="160">
        <v>0</v>
      </c>
      <c r="R276" s="160">
        <f>Q276*H276</f>
        <v>0</v>
      </c>
      <c r="S276" s="160">
        <v>0</v>
      </c>
      <c r="T276" s="161">
        <f>S276*H276</f>
        <v>0</v>
      </c>
      <c r="AR276" s="162" t="s">
        <v>139</v>
      </c>
      <c r="AT276" s="162" t="s">
        <v>134</v>
      </c>
      <c r="AU276" s="162" t="s">
        <v>83</v>
      </c>
      <c r="AY276" s="17" t="s">
        <v>132</v>
      </c>
      <c r="BE276" s="163">
        <f>IF(N276="základní",J276,0)</f>
        <v>0</v>
      </c>
      <c r="BF276" s="163">
        <f>IF(N276="snížená",J276,0)</f>
        <v>0</v>
      </c>
      <c r="BG276" s="163">
        <f>IF(N276="zákl. přenesená",J276,0)</f>
        <v>0</v>
      </c>
      <c r="BH276" s="163">
        <f>IF(N276="sníž. přenesená",J276,0)</f>
        <v>0</v>
      </c>
      <c r="BI276" s="163">
        <f>IF(N276="nulová",J276,0)</f>
        <v>0</v>
      </c>
      <c r="BJ276" s="17" t="s">
        <v>81</v>
      </c>
      <c r="BK276" s="163">
        <f>ROUND(I276*H276,2)</f>
        <v>0</v>
      </c>
      <c r="BL276" s="17" t="s">
        <v>139</v>
      </c>
      <c r="BM276" s="162" t="s">
        <v>849</v>
      </c>
    </row>
    <row r="277" spans="2:65" s="12" customFormat="1" ht="11.25">
      <c r="B277" s="167"/>
      <c r="D277" s="164" t="s">
        <v>143</v>
      </c>
      <c r="E277" s="168" t="s">
        <v>1</v>
      </c>
      <c r="F277" s="169" t="s">
        <v>841</v>
      </c>
      <c r="H277" s="170">
        <v>3.375</v>
      </c>
      <c r="I277" s="171"/>
      <c r="L277" s="167"/>
      <c r="M277" s="172"/>
      <c r="N277" s="173"/>
      <c r="O277" s="173"/>
      <c r="P277" s="173"/>
      <c r="Q277" s="173"/>
      <c r="R277" s="173"/>
      <c r="S277" s="173"/>
      <c r="T277" s="174"/>
      <c r="AT277" s="168" t="s">
        <v>143</v>
      </c>
      <c r="AU277" s="168" t="s">
        <v>83</v>
      </c>
      <c r="AV277" s="12" t="s">
        <v>83</v>
      </c>
      <c r="AW277" s="12" t="s">
        <v>30</v>
      </c>
      <c r="AX277" s="12" t="s">
        <v>81</v>
      </c>
      <c r="AY277" s="168" t="s">
        <v>132</v>
      </c>
    </row>
    <row r="278" spans="2:65" s="11" customFormat="1" ht="22.9" customHeight="1">
      <c r="B278" s="137"/>
      <c r="D278" s="138" t="s">
        <v>72</v>
      </c>
      <c r="E278" s="148" t="s">
        <v>408</v>
      </c>
      <c r="F278" s="148" t="s">
        <v>409</v>
      </c>
      <c r="I278" s="140"/>
      <c r="J278" s="149">
        <f>BK278</f>
        <v>0</v>
      </c>
      <c r="L278" s="137"/>
      <c r="M278" s="142"/>
      <c r="N278" s="143"/>
      <c r="O278" s="143"/>
      <c r="P278" s="144">
        <f>P279</f>
        <v>0</v>
      </c>
      <c r="Q278" s="143"/>
      <c r="R278" s="144">
        <f>R279</f>
        <v>0</v>
      </c>
      <c r="S278" s="143"/>
      <c r="T278" s="145">
        <f>T279</f>
        <v>0</v>
      </c>
      <c r="AR278" s="138" t="s">
        <v>81</v>
      </c>
      <c r="AT278" s="146" t="s">
        <v>72</v>
      </c>
      <c r="AU278" s="146" t="s">
        <v>81</v>
      </c>
      <c r="AY278" s="138" t="s">
        <v>132</v>
      </c>
      <c r="BK278" s="147">
        <f>BK279</f>
        <v>0</v>
      </c>
    </row>
    <row r="279" spans="2:65" s="1" customFormat="1" ht="48" customHeight="1">
      <c r="B279" s="150"/>
      <c r="C279" s="151" t="s">
        <v>643</v>
      </c>
      <c r="D279" s="151" t="s">
        <v>134</v>
      </c>
      <c r="E279" s="152" t="s">
        <v>678</v>
      </c>
      <c r="F279" s="153" t="s">
        <v>679</v>
      </c>
      <c r="G279" s="154" t="s">
        <v>203</v>
      </c>
      <c r="H279" s="155">
        <v>73.757000000000005</v>
      </c>
      <c r="I279" s="156"/>
      <c r="J279" s="157">
        <f>ROUND(I279*H279,2)</f>
        <v>0</v>
      </c>
      <c r="K279" s="153" t="s">
        <v>424</v>
      </c>
      <c r="L279" s="32"/>
      <c r="M279" s="212" t="s">
        <v>1</v>
      </c>
      <c r="N279" s="213" t="s">
        <v>38</v>
      </c>
      <c r="O279" s="195"/>
      <c r="P279" s="214">
        <f>O279*H279</f>
        <v>0</v>
      </c>
      <c r="Q279" s="214">
        <v>0</v>
      </c>
      <c r="R279" s="214">
        <f>Q279*H279</f>
        <v>0</v>
      </c>
      <c r="S279" s="214">
        <v>0</v>
      </c>
      <c r="T279" s="215">
        <f>S279*H279</f>
        <v>0</v>
      </c>
      <c r="AR279" s="162" t="s">
        <v>139</v>
      </c>
      <c r="AT279" s="162" t="s">
        <v>134</v>
      </c>
      <c r="AU279" s="162" t="s">
        <v>83</v>
      </c>
      <c r="AY279" s="17" t="s">
        <v>132</v>
      </c>
      <c r="BE279" s="163">
        <f>IF(N279="základní",J279,0)</f>
        <v>0</v>
      </c>
      <c r="BF279" s="163">
        <f>IF(N279="snížená",J279,0)</f>
        <v>0</v>
      </c>
      <c r="BG279" s="163">
        <f>IF(N279="zákl. přenesená",J279,0)</f>
        <v>0</v>
      </c>
      <c r="BH279" s="163">
        <f>IF(N279="sníž. přenesená",J279,0)</f>
        <v>0</v>
      </c>
      <c r="BI279" s="163">
        <f>IF(N279="nulová",J279,0)</f>
        <v>0</v>
      </c>
      <c r="BJ279" s="17" t="s">
        <v>81</v>
      </c>
      <c r="BK279" s="163">
        <f>ROUND(I279*H279,2)</f>
        <v>0</v>
      </c>
      <c r="BL279" s="17" t="s">
        <v>139</v>
      </c>
      <c r="BM279" s="162" t="s">
        <v>850</v>
      </c>
    </row>
    <row r="280" spans="2:65" s="1" customFormat="1" ht="6.95" customHeight="1">
      <c r="B280" s="44"/>
      <c r="C280" s="45"/>
      <c r="D280" s="45"/>
      <c r="E280" s="45"/>
      <c r="F280" s="45"/>
      <c r="G280" s="45"/>
      <c r="H280" s="45"/>
      <c r="I280" s="112"/>
      <c r="J280" s="45"/>
      <c r="K280" s="45"/>
      <c r="L280" s="32"/>
    </row>
  </sheetData>
  <autoFilter ref="C121:K279"/>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1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93</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851</v>
      </c>
      <c r="F9" s="260"/>
      <c r="G9" s="260"/>
      <c r="H9" s="260"/>
      <c r="I9" s="91"/>
      <c r="L9" s="32"/>
    </row>
    <row r="10" spans="2:46" s="1" customFormat="1" ht="11.25">
      <c r="B10" s="32"/>
      <c r="I10" s="91"/>
      <c r="L10" s="32"/>
    </row>
    <row r="11" spans="2:46" s="1" customFormat="1" ht="12" customHeight="1">
      <c r="B11" s="32"/>
      <c r="D11" s="27" t="s">
        <v>18</v>
      </c>
      <c r="F11" s="25" t="s">
        <v>87</v>
      </c>
      <c r="I11" s="92" t="s">
        <v>19</v>
      </c>
      <c r="J11" s="25" t="s">
        <v>1</v>
      </c>
      <c r="L11" s="32"/>
    </row>
    <row r="12" spans="2:46" s="1" customFormat="1" ht="12" customHeight="1">
      <c r="B12" s="32"/>
      <c r="D12" s="27" t="s">
        <v>20</v>
      </c>
      <c r="F12" s="25" t="s">
        <v>416</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
        <v>417</v>
      </c>
      <c r="L14" s="32"/>
    </row>
    <row r="15" spans="2:46" s="1" customFormat="1" ht="18" customHeight="1">
      <c r="B15" s="32"/>
      <c r="E15" s="25" t="s">
        <v>418</v>
      </c>
      <c r="I15" s="92" t="s">
        <v>26</v>
      </c>
      <c r="J15" s="25" t="s">
        <v>1</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
        <v>1</v>
      </c>
      <c r="L20" s="32"/>
    </row>
    <row r="21" spans="2:12" s="1" customFormat="1" ht="18" customHeight="1">
      <c r="B21" s="32"/>
      <c r="E21" s="25" t="s">
        <v>21</v>
      </c>
      <c r="I21" s="92" t="s">
        <v>26</v>
      </c>
      <c r="J21" s="25" t="s">
        <v>1</v>
      </c>
      <c r="L21" s="32"/>
    </row>
    <row r="22" spans="2:12" s="1" customFormat="1" ht="6.95" customHeight="1">
      <c r="B22" s="32"/>
      <c r="I22" s="91"/>
      <c r="L22" s="32"/>
    </row>
    <row r="23" spans="2:12" s="1" customFormat="1" ht="12" customHeight="1">
      <c r="B23" s="32"/>
      <c r="D23" s="27" t="s">
        <v>31</v>
      </c>
      <c r="I23" s="92" t="s">
        <v>25</v>
      </c>
      <c r="J23" s="25" t="s">
        <v>1</v>
      </c>
      <c r="L23" s="32"/>
    </row>
    <row r="24" spans="2:12" s="1" customFormat="1" ht="18" customHeight="1">
      <c r="B24" s="32"/>
      <c r="E24" s="25" t="s">
        <v>419</v>
      </c>
      <c r="I24" s="92" t="s">
        <v>26</v>
      </c>
      <c r="J24" s="25" t="s">
        <v>1</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ROUND(J123,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ROUND((SUM(BE123:BE315)),  2)</f>
        <v>0</v>
      </c>
      <c r="I33" s="100">
        <v>0.21</v>
      </c>
      <c r="J33" s="99">
        <f>ROUND(((SUM(BE123:BE315))*I33),  2)</f>
        <v>0</v>
      </c>
      <c r="L33" s="32"/>
    </row>
    <row r="34" spans="2:12" s="1" customFormat="1" ht="14.45" customHeight="1">
      <c r="B34" s="32"/>
      <c r="E34" s="27" t="s">
        <v>39</v>
      </c>
      <c r="F34" s="99">
        <f>ROUND((SUM(BF123:BF315)),  2)</f>
        <v>0</v>
      </c>
      <c r="I34" s="100">
        <v>0.15</v>
      </c>
      <c r="J34" s="99">
        <f>ROUND(((SUM(BF123:BF315))*I34),  2)</f>
        <v>0</v>
      </c>
      <c r="L34" s="32"/>
    </row>
    <row r="35" spans="2:12" s="1" customFormat="1" ht="14.45" hidden="1" customHeight="1">
      <c r="B35" s="32"/>
      <c r="E35" s="27" t="s">
        <v>40</v>
      </c>
      <c r="F35" s="99">
        <f>ROUND((SUM(BG123:BG315)),  2)</f>
        <v>0</v>
      </c>
      <c r="I35" s="100">
        <v>0.21</v>
      </c>
      <c r="J35" s="99">
        <f>0</f>
        <v>0</v>
      </c>
      <c r="L35" s="32"/>
    </row>
    <row r="36" spans="2:12" s="1" customFormat="1" ht="14.45" hidden="1" customHeight="1">
      <c r="B36" s="32"/>
      <c r="E36" s="27" t="s">
        <v>41</v>
      </c>
      <c r="F36" s="99">
        <f>ROUND((SUM(BH123:BH315)),  2)</f>
        <v>0</v>
      </c>
      <c r="I36" s="100">
        <v>0.15</v>
      </c>
      <c r="J36" s="99">
        <f>0</f>
        <v>0</v>
      </c>
      <c r="L36" s="32"/>
    </row>
    <row r="37" spans="2:12" s="1" customFormat="1" ht="14.45" hidden="1" customHeight="1">
      <c r="B37" s="32"/>
      <c r="E37" s="27" t="s">
        <v>42</v>
      </c>
      <c r="F37" s="99">
        <f>ROUND((SUM(BI123:BI315)),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320 - Vodovodní řady 3.1 + 3.2 - OZ Za tržištěm</v>
      </c>
      <c r="F87" s="260"/>
      <c r="G87" s="260"/>
      <c r="H87" s="260"/>
      <c r="I87" s="91"/>
      <c r="L87" s="32"/>
    </row>
    <row r="88" spans="2:47" s="1" customFormat="1" ht="6.95" customHeight="1">
      <c r="B88" s="32"/>
      <c r="I88" s="91"/>
      <c r="L88" s="32"/>
    </row>
    <row r="89" spans="2:47" s="1" customFormat="1" ht="12" customHeight="1">
      <c r="B89" s="32"/>
      <c r="C89" s="27" t="s">
        <v>20</v>
      </c>
      <c r="F89" s="25" t="str">
        <f>F12</f>
        <v>Horažďovice</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Město Horaždovice</v>
      </c>
      <c r="I91" s="92" t="s">
        <v>29</v>
      </c>
      <c r="J91" s="30" t="str">
        <f>E21</f>
        <v xml:space="preserve"> </v>
      </c>
      <c r="L91" s="32"/>
    </row>
    <row r="92" spans="2:47" s="1" customFormat="1" ht="15.2" customHeight="1">
      <c r="B92" s="32"/>
      <c r="C92" s="27" t="s">
        <v>27</v>
      </c>
      <c r="F92" s="25" t="str">
        <f>IF(E18="","",E18)</f>
        <v>Vyplň údaj</v>
      </c>
      <c r="I92" s="92" t="s">
        <v>31</v>
      </c>
      <c r="J92" s="30" t="str">
        <f>E24</f>
        <v>Ing. Zdeněk Bláha</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J123</f>
        <v>0</v>
      </c>
      <c r="L96" s="32"/>
      <c r="AU96" s="17" t="s">
        <v>109</v>
      </c>
    </row>
    <row r="97" spans="2:12" s="8" customFormat="1" ht="24.95" customHeight="1">
      <c r="B97" s="118"/>
      <c r="D97" s="119" t="s">
        <v>110</v>
      </c>
      <c r="E97" s="120"/>
      <c r="F97" s="120"/>
      <c r="G97" s="120"/>
      <c r="H97" s="120"/>
      <c r="I97" s="121"/>
      <c r="J97" s="122">
        <f>J124</f>
        <v>0</v>
      </c>
      <c r="L97" s="118"/>
    </row>
    <row r="98" spans="2:12" s="9" customFormat="1" ht="19.899999999999999" customHeight="1">
      <c r="B98" s="123"/>
      <c r="D98" s="124" t="s">
        <v>111</v>
      </c>
      <c r="E98" s="125"/>
      <c r="F98" s="125"/>
      <c r="G98" s="125"/>
      <c r="H98" s="125"/>
      <c r="I98" s="126"/>
      <c r="J98" s="127">
        <f>J125</f>
        <v>0</v>
      </c>
      <c r="L98" s="123"/>
    </row>
    <row r="99" spans="2:12" s="9" customFormat="1" ht="19.899999999999999" customHeight="1">
      <c r="B99" s="123"/>
      <c r="D99" s="124" t="s">
        <v>113</v>
      </c>
      <c r="E99" s="125"/>
      <c r="F99" s="125"/>
      <c r="G99" s="125"/>
      <c r="H99" s="125"/>
      <c r="I99" s="126"/>
      <c r="J99" s="127">
        <f>J211</f>
        <v>0</v>
      </c>
      <c r="L99" s="123"/>
    </row>
    <row r="100" spans="2:12" s="9" customFormat="1" ht="19.899999999999999" customHeight="1">
      <c r="B100" s="123"/>
      <c r="D100" s="124" t="s">
        <v>420</v>
      </c>
      <c r="E100" s="125"/>
      <c r="F100" s="125"/>
      <c r="G100" s="125"/>
      <c r="H100" s="125"/>
      <c r="I100" s="126"/>
      <c r="J100" s="127">
        <f>J225</f>
        <v>0</v>
      </c>
      <c r="L100" s="123"/>
    </row>
    <row r="101" spans="2:12" s="9" customFormat="1" ht="19.899999999999999" customHeight="1">
      <c r="B101" s="123"/>
      <c r="D101" s="124" t="s">
        <v>115</v>
      </c>
      <c r="E101" s="125"/>
      <c r="F101" s="125"/>
      <c r="G101" s="125"/>
      <c r="H101" s="125"/>
      <c r="I101" s="126"/>
      <c r="J101" s="127">
        <f>J298</f>
        <v>0</v>
      </c>
      <c r="L101" s="123"/>
    </row>
    <row r="102" spans="2:12" s="9" customFormat="1" ht="19.899999999999999" customHeight="1">
      <c r="B102" s="123"/>
      <c r="D102" s="124" t="s">
        <v>421</v>
      </c>
      <c r="E102" s="125"/>
      <c r="F102" s="125"/>
      <c r="G102" s="125"/>
      <c r="H102" s="125"/>
      <c r="I102" s="126"/>
      <c r="J102" s="127">
        <f>J301</f>
        <v>0</v>
      </c>
      <c r="L102" s="123"/>
    </row>
    <row r="103" spans="2:12" s="9" customFormat="1" ht="19.899999999999999" customHeight="1">
      <c r="B103" s="123"/>
      <c r="D103" s="124" t="s">
        <v>116</v>
      </c>
      <c r="E103" s="125"/>
      <c r="F103" s="125"/>
      <c r="G103" s="125"/>
      <c r="H103" s="125"/>
      <c r="I103" s="126"/>
      <c r="J103" s="127">
        <f>J314</f>
        <v>0</v>
      </c>
      <c r="L103" s="123"/>
    </row>
    <row r="104" spans="2:12" s="1" customFormat="1" ht="21.75" customHeight="1">
      <c r="B104" s="32"/>
      <c r="I104" s="91"/>
      <c r="L104" s="32"/>
    </row>
    <row r="105" spans="2:12" s="1" customFormat="1" ht="6.95" customHeight="1">
      <c r="B105" s="44"/>
      <c r="C105" s="45"/>
      <c r="D105" s="45"/>
      <c r="E105" s="45"/>
      <c r="F105" s="45"/>
      <c r="G105" s="45"/>
      <c r="H105" s="45"/>
      <c r="I105" s="112"/>
      <c r="J105" s="45"/>
      <c r="K105" s="45"/>
      <c r="L105" s="32"/>
    </row>
    <row r="109" spans="2:12" s="1" customFormat="1" ht="6.95" customHeight="1">
      <c r="B109" s="46"/>
      <c r="C109" s="47"/>
      <c r="D109" s="47"/>
      <c r="E109" s="47"/>
      <c r="F109" s="47"/>
      <c r="G109" s="47"/>
      <c r="H109" s="47"/>
      <c r="I109" s="113"/>
      <c r="J109" s="47"/>
      <c r="K109" s="47"/>
      <c r="L109" s="32"/>
    </row>
    <row r="110" spans="2:12" s="1" customFormat="1" ht="24.95" customHeight="1">
      <c r="B110" s="32"/>
      <c r="C110" s="21" t="s">
        <v>117</v>
      </c>
      <c r="I110" s="91"/>
      <c r="L110" s="32"/>
    </row>
    <row r="111" spans="2:12" s="1" customFormat="1" ht="6.95" customHeight="1">
      <c r="B111" s="32"/>
      <c r="I111" s="91"/>
      <c r="L111" s="32"/>
    </row>
    <row r="112" spans="2:12" s="1" customFormat="1" ht="12" customHeight="1">
      <c r="B112" s="32"/>
      <c r="C112" s="27" t="s">
        <v>16</v>
      </c>
      <c r="I112" s="91"/>
      <c r="L112" s="32"/>
    </row>
    <row r="113" spans="2:65" s="1" customFormat="1" ht="16.5" customHeight="1">
      <c r="B113" s="32"/>
      <c r="E113" s="258" t="str">
        <f>E7</f>
        <v>Horažďovice ZTV 31/4</v>
      </c>
      <c r="F113" s="259"/>
      <c r="G113" s="259"/>
      <c r="H113" s="259"/>
      <c r="I113" s="91"/>
      <c r="L113" s="32"/>
    </row>
    <row r="114" spans="2:65" s="1" customFormat="1" ht="12" customHeight="1">
      <c r="B114" s="32"/>
      <c r="C114" s="27" t="s">
        <v>103</v>
      </c>
      <c r="I114" s="91"/>
      <c r="L114" s="32"/>
    </row>
    <row r="115" spans="2:65" s="1" customFormat="1" ht="16.5" customHeight="1">
      <c r="B115" s="32"/>
      <c r="E115" s="238" t="str">
        <f>E9</f>
        <v>SO 320 - Vodovodní řady 3.1 + 3.2 - OZ Za tržištěm</v>
      </c>
      <c r="F115" s="260"/>
      <c r="G115" s="260"/>
      <c r="H115" s="260"/>
      <c r="I115" s="91"/>
      <c r="L115" s="32"/>
    </row>
    <row r="116" spans="2:65" s="1" customFormat="1" ht="6.95" customHeight="1">
      <c r="B116" s="32"/>
      <c r="I116" s="91"/>
      <c r="L116" s="32"/>
    </row>
    <row r="117" spans="2:65" s="1" customFormat="1" ht="12" customHeight="1">
      <c r="B117" s="32"/>
      <c r="C117" s="27" t="s">
        <v>20</v>
      </c>
      <c r="F117" s="25" t="str">
        <f>F12</f>
        <v>Horažďovice</v>
      </c>
      <c r="I117" s="92" t="s">
        <v>22</v>
      </c>
      <c r="J117" s="52" t="str">
        <f>IF(J12="","",J12)</f>
        <v>2. 7. 2019</v>
      </c>
      <c r="L117" s="32"/>
    </row>
    <row r="118" spans="2:65" s="1" customFormat="1" ht="6.95" customHeight="1">
      <c r="B118" s="32"/>
      <c r="I118" s="91"/>
      <c r="L118" s="32"/>
    </row>
    <row r="119" spans="2:65" s="1" customFormat="1" ht="15.2" customHeight="1">
      <c r="B119" s="32"/>
      <c r="C119" s="27" t="s">
        <v>24</v>
      </c>
      <c r="F119" s="25" t="str">
        <f>E15</f>
        <v>Město Horaždovice</v>
      </c>
      <c r="I119" s="92" t="s">
        <v>29</v>
      </c>
      <c r="J119" s="30" t="str">
        <f>E21</f>
        <v xml:space="preserve"> </v>
      </c>
      <c r="L119" s="32"/>
    </row>
    <row r="120" spans="2:65" s="1" customFormat="1" ht="15.2" customHeight="1">
      <c r="B120" s="32"/>
      <c r="C120" s="27" t="s">
        <v>27</v>
      </c>
      <c r="F120" s="25" t="str">
        <f>IF(E18="","",E18)</f>
        <v>Vyplň údaj</v>
      </c>
      <c r="I120" s="92" t="s">
        <v>31</v>
      </c>
      <c r="J120" s="30" t="str">
        <f>E24</f>
        <v>Ing. Zdeněk Bláha</v>
      </c>
      <c r="L120" s="32"/>
    </row>
    <row r="121" spans="2:65" s="1" customFormat="1" ht="10.35" customHeight="1">
      <c r="B121" s="32"/>
      <c r="I121" s="91"/>
      <c r="L121" s="32"/>
    </row>
    <row r="122" spans="2:65" s="10" customFormat="1" ht="29.25" customHeight="1">
      <c r="B122" s="128"/>
      <c r="C122" s="129" t="s">
        <v>118</v>
      </c>
      <c r="D122" s="130" t="s">
        <v>58</v>
      </c>
      <c r="E122" s="130" t="s">
        <v>54</v>
      </c>
      <c r="F122" s="130" t="s">
        <v>55</v>
      </c>
      <c r="G122" s="130" t="s">
        <v>119</v>
      </c>
      <c r="H122" s="130" t="s">
        <v>120</v>
      </c>
      <c r="I122" s="131" t="s">
        <v>121</v>
      </c>
      <c r="J122" s="130" t="s">
        <v>107</v>
      </c>
      <c r="K122" s="132" t="s">
        <v>122</v>
      </c>
      <c r="L122" s="128"/>
      <c r="M122" s="59" t="s">
        <v>1</v>
      </c>
      <c r="N122" s="60" t="s">
        <v>37</v>
      </c>
      <c r="O122" s="60" t="s">
        <v>123</v>
      </c>
      <c r="P122" s="60" t="s">
        <v>124</v>
      </c>
      <c r="Q122" s="60" t="s">
        <v>125</v>
      </c>
      <c r="R122" s="60" t="s">
        <v>126</v>
      </c>
      <c r="S122" s="60" t="s">
        <v>127</v>
      </c>
      <c r="T122" s="61" t="s">
        <v>128</v>
      </c>
    </row>
    <row r="123" spans="2:65" s="1" customFormat="1" ht="22.9" customHeight="1">
      <c r="B123" s="32"/>
      <c r="C123" s="64" t="s">
        <v>129</v>
      </c>
      <c r="I123" s="91"/>
      <c r="J123" s="133">
        <f>BK123</f>
        <v>0</v>
      </c>
      <c r="L123" s="32"/>
      <c r="M123" s="62"/>
      <c r="N123" s="53"/>
      <c r="O123" s="53"/>
      <c r="P123" s="134">
        <f>P124</f>
        <v>0</v>
      </c>
      <c r="Q123" s="53"/>
      <c r="R123" s="134">
        <f>R124</f>
        <v>153.60264247000001</v>
      </c>
      <c r="S123" s="53"/>
      <c r="T123" s="135">
        <f>T124</f>
        <v>6.4492999999999991</v>
      </c>
      <c r="AT123" s="17" t="s">
        <v>72</v>
      </c>
      <c r="AU123" s="17" t="s">
        <v>109</v>
      </c>
      <c r="BK123" s="136">
        <f>BK124</f>
        <v>0</v>
      </c>
    </row>
    <row r="124" spans="2:65" s="11" customFormat="1" ht="25.9" customHeight="1">
      <c r="B124" s="137"/>
      <c r="D124" s="138" t="s">
        <v>72</v>
      </c>
      <c r="E124" s="139" t="s">
        <v>130</v>
      </c>
      <c r="F124" s="139" t="s">
        <v>131</v>
      </c>
      <c r="I124" s="140"/>
      <c r="J124" s="141">
        <f>BK124</f>
        <v>0</v>
      </c>
      <c r="L124" s="137"/>
      <c r="M124" s="142"/>
      <c r="N124" s="143"/>
      <c r="O124" s="143"/>
      <c r="P124" s="144">
        <f>P125+P211+P225+P298+P301+P314</f>
        <v>0</v>
      </c>
      <c r="Q124" s="143"/>
      <c r="R124" s="144">
        <f>R125+R211+R225+R298+R301+R314</f>
        <v>153.60264247000001</v>
      </c>
      <c r="S124" s="143"/>
      <c r="T124" s="145">
        <f>T125+T211+T225+T298+T301+T314</f>
        <v>6.4492999999999991</v>
      </c>
      <c r="AR124" s="138" t="s">
        <v>81</v>
      </c>
      <c r="AT124" s="146" t="s">
        <v>72</v>
      </c>
      <c r="AU124" s="146" t="s">
        <v>73</v>
      </c>
      <c r="AY124" s="138" t="s">
        <v>132</v>
      </c>
      <c r="BK124" s="147">
        <f>BK125+BK211+BK225+BK298+BK301+BK314</f>
        <v>0</v>
      </c>
    </row>
    <row r="125" spans="2:65" s="11" customFormat="1" ht="22.9" customHeight="1">
      <c r="B125" s="137"/>
      <c r="D125" s="138" t="s">
        <v>72</v>
      </c>
      <c r="E125" s="148" t="s">
        <v>81</v>
      </c>
      <c r="F125" s="148" t="s">
        <v>133</v>
      </c>
      <c r="I125" s="140"/>
      <c r="J125" s="149">
        <f>BK125</f>
        <v>0</v>
      </c>
      <c r="L125" s="137"/>
      <c r="M125" s="142"/>
      <c r="N125" s="143"/>
      <c r="O125" s="143"/>
      <c r="P125" s="144">
        <f>SUM(P126:P210)</f>
        <v>0</v>
      </c>
      <c r="Q125" s="143"/>
      <c r="R125" s="144">
        <f>SUM(R126:R210)</f>
        <v>151.15126799999999</v>
      </c>
      <c r="S125" s="143"/>
      <c r="T125" s="145">
        <f>SUM(T126:T210)</f>
        <v>6.4492999999999991</v>
      </c>
      <c r="AR125" s="138" t="s">
        <v>81</v>
      </c>
      <c r="AT125" s="146" t="s">
        <v>72</v>
      </c>
      <c r="AU125" s="146" t="s">
        <v>81</v>
      </c>
      <c r="AY125" s="138" t="s">
        <v>132</v>
      </c>
      <c r="BK125" s="147">
        <f>SUM(BK126:BK210)</f>
        <v>0</v>
      </c>
    </row>
    <row r="126" spans="2:65" s="1" customFormat="1" ht="60" customHeight="1">
      <c r="B126" s="150"/>
      <c r="C126" s="151" t="s">
        <v>81</v>
      </c>
      <c r="D126" s="151" t="s">
        <v>134</v>
      </c>
      <c r="E126" s="152" t="s">
        <v>682</v>
      </c>
      <c r="F126" s="153" t="s">
        <v>683</v>
      </c>
      <c r="G126" s="154" t="s">
        <v>220</v>
      </c>
      <c r="H126" s="155">
        <v>6.05</v>
      </c>
      <c r="I126" s="156"/>
      <c r="J126" s="157">
        <f>ROUND(I126*H126,2)</f>
        <v>0</v>
      </c>
      <c r="K126" s="153" t="s">
        <v>424</v>
      </c>
      <c r="L126" s="32"/>
      <c r="M126" s="158" t="s">
        <v>1</v>
      </c>
      <c r="N126" s="159" t="s">
        <v>38</v>
      </c>
      <c r="O126" s="55"/>
      <c r="P126" s="160">
        <f>O126*H126</f>
        <v>0</v>
      </c>
      <c r="Q126" s="160">
        <v>0</v>
      </c>
      <c r="R126" s="160">
        <f>Q126*H126</f>
        <v>0</v>
      </c>
      <c r="S126" s="160">
        <v>0.75</v>
      </c>
      <c r="T126" s="161">
        <f>S126*H126</f>
        <v>4.5374999999999996</v>
      </c>
      <c r="AR126" s="162" t="s">
        <v>139</v>
      </c>
      <c r="AT126" s="162" t="s">
        <v>134</v>
      </c>
      <c r="AU126" s="162" t="s">
        <v>83</v>
      </c>
      <c r="AY126" s="17" t="s">
        <v>132</v>
      </c>
      <c r="BE126" s="163">
        <f>IF(N126="základní",J126,0)</f>
        <v>0</v>
      </c>
      <c r="BF126" s="163">
        <f>IF(N126="snížená",J126,0)</f>
        <v>0</v>
      </c>
      <c r="BG126" s="163">
        <f>IF(N126="zákl. přenesená",J126,0)</f>
        <v>0</v>
      </c>
      <c r="BH126" s="163">
        <f>IF(N126="sníž. přenesená",J126,0)</f>
        <v>0</v>
      </c>
      <c r="BI126" s="163">
        <f>IF(N126="nulová",J126,0)</f>
        <v>0</v>
      </c>
      <c r="BJ126" s="17" t="s">
        <v>81</v>
      </c>
      <c r="BK126" s="163">
        <f>ROUND(I126*H126,2)</f>
        <v>0</v>
      </c>
      <c r="BL126" s="17" t="s">
        <v>139</v>
      </c>
      <c r="BM126" s="162" t="s">
        <v>852</v>
      </c>
    </row>
    <row r="127" spans="2:65" s="12" customFormat="1" ht="11.25">
      <c r="B127" s="167"/>
      <c r="D127" s="164" t="s">
        <v>143</v>
      </c>
      <c r="E127" s="168" t="s">
        <v>1</v>
      </c>
      <c r="F127" s="169" t="s">
        <v>853</v>
      </c>
      <c r="H127" s="170">
        <v>6.05</v>
      </c>
      <c r="I127" s="171"/>
      <c r="L127" s="167"/>
      <c r="M127" s="172"/>
      <c r="N127" s="173"/>
      <c r="O127" s="173"/>
      <c r="P127" s="173"/>
      <c r="Q127" s="173"/>
      <c r="R127" s="173"/>
      <c r="S127" s="173"/>
      <c r="T127" s="174"/>
      <c r="AT127" s="168" t="s">
        <v>143</v>
      </c>
      <c r="AU127" s="168" t="s">
        <v>83</v>
      </c>
      <c r="AV127" s="12" t="s">
        <v>83</v>
      </c>
      <c r="AW127" s="12" t="s">
        <v>30</v>
      </c>
      <c r="AX127" s="12" t="s">
        <v>81</v>
      </c>
      <c r="AY127" s="168" t="s">
        <v>132</v>
      </c>
    </row>
    <row r="128" spans="2:65" s="1" customFormat="1" ht="48" customHeight="1">
      <c r="B128" s="150"/>
      <c r="C128" s="151" t="s">
        <v>83</v>
      </c>
      <c r="D128" s="151" t="s">
        <v>134</v>
      </c>
      <c r="E128" s="152" t="s">
        <v>686</v>
      </c>
      <c r="F128" s="153" t="s">
        <v>687</v>
      </c>
      <c r="G128" s="154" t="s">
        <v>220</v>
      </c>
      <c r="H128" s="155">
        <v>6.05</v>
      </c>
      <c r="I128" s="156"/>
      <c r="J128" s="157">
        <f>ROUND(I128*H128,2)</f>
        <v>0</v>
      </c>
      <c r="K128" s="153" t="s">
        <v>424</v>
      </c>
      <c r="L128" s="32"/>
      <c r="M128" s="158" t="s">
        <v>1</v>
      </c>
      <c r="N128" s="159" t="s">
        <v>38</v>
      </c>
      <c r="O128" s="55"/>
      <c r="P128" s="160">
        <f>O128*H128</f>
        <v>0</v>
      </c>
      <c r="Q128" s="160">
        <v>0</v>
      </c>
      <c r="R128" s="160">
        <f>Q128*H128</f>
        <v>0</v>
      </c>
      <c r="S128" s="160">
        <v>0.316</v>
      </c>
      <c r="T128" s="161">
        <f>S128*H128</f>
        <v>1.9117999999999999</v>
      </c>
      <c r="AR128" s="162" t="s">
        <v>139</v>
      </c>
      <c r="AT128" s="162" t="s">
        <v>134</v>
      </c>
      <c r="AU128" s="162" t="s">
        <v>83</v>
      </c>
      <c r="AY128" s="17" t="s">
        <v>132</v>
      </c>
      <c r="BE128" s="163">
        <f>IF(N128="základní",J128,0)</f>
        <v>0</v>
      </c>
      <c r="BF128" s="163">
        <f>IF(N128="snížená",J128,0)</f>
        <v>0</v>
      </c>
      <c r="BG128" s="163">
        <f>IF(N128="zákl. přenesená",J128,0)</f>
        <v>0</v>
      </c>
      <c r="BH128" s="163">
        <f>IF(N128="sníž. přenesená",J128,0)</f>
        <v>0</v>
      </c>
      <c r="BI128" s="163">
        <f>IF(N128="nulová",J128,0)</f>
        <v>0</v>
      </c>
      <c r="BJ128" s="17" t="s">
        <v>81</v>
      </c>
      <c r="BK128" s="163">
        <f>ROUND(I128*H128,2)</f>
        <v>0</v>
      </c>
      <c r="BL128" s="17" t="s">
        <v>139</v>
      </c>
      <c r="BM128" s="162" t="s">
        <v>854</v>
      </c>
    </row>
    <row r="129" spans="2:65" s="12" customFormat="1" ht="11.25">
      <c r="B129" s="167"/>
      <c r="D129" s="164" t="s">
        <v>143</v>
      </c>
      <c r="E129" s="168" t="s">
        <v>1</v>
      </c>
      <c r="F129" s="169" t="s">
        <v>853</v>
      </c>
      <c r="H129" s="170">
        <v>6.05</v>
      </c>
      <c r="I129" s="171"/>
      <c r="L129" s="167"/>
      <c r="M129" s="172"/>
      <c r="N129" s="173"/>
      <c r="O129" s="173"/>
      <c r="P129" s="173"/>
      <c r="Q129" s="173"/>
      <c r="R129" s="173"/>
      <c r="S129" s="173"/>
      <c r="T129" s="174"/>
      <c r="AT129" s="168" t="s">
        <v>143</v>
      </c>
      <c r="AU129" s="168" t="s">
        <v>83</v>
      </c>
      <c r="AV129" s="12" t="s">
        <v>83</v>
      </c>
      <c r="AW129" s="12" t="s">
        <v>30</v>
      </c>
      <c r="AX129" s="12" t="s">
        <v>81</v>
      </c>
      <c r="AY129" s="168" t="s">
        <v>132</v>
      </c>
    </row>
    <row r="130" spans="2:65" s="1" customFormat="1" ht="24" customHeight="1">
      <c r="B130" s="150"/>
      <c r="C130" s="151" t="s">
        <v>156</v>
      </c>
      <c r="D130" s="151" t="s">
        <v>134</v>
      </c>
      <c r="E130" s="152" t="s">
        <v>430</v>
      </c>
      <c r="F130" s="153" t="s">
        <v>431</v>
      </c>
      <c r="G130" s="154" t="s">
        <v>432</v>
      </c>
      <c r="H130" s="155">
        <v>520</v>
      </c>
      <c r="I130" s="156"/>
      <c r="J130" s="157">
        <f>ROUND(I130*H130,2)</f>
        <v>0</v>
      </c>
      <c r="K130" s="153" t="s">
        <v>424</v>
      </c>
      <c r="L130" s="32"/>
      <c r="M130" s="158" t="s">
        <v>1</v>
      </c>
      <c r="N130" s="159" t="s">
        <v>38</v>
      </c>
      <c r="O130" s="55"/>
      <c r="P130" s="160">
        <f>O130*H130</f>
        <v>0</v>
      </c>
      <c r="Q130" s="160">
        <v>0</v>
      </c>
      <c r="R130" s="160">
        <f>Q130*H130</f>
        <v>0</v>
      </c>
      <c r="S130" s="160">
        <v>0</v>
      </c>
      <c r="T130" s="161">
        <f>S130*H130</f>
        <v>0</v>
      </c>
      <c r="AR130" s="162" t="s">
        <v>139</v>
      </c>
      <c r="AT130" s="162" t="s">
        <v>134</v>
      </c>
      <c r="AU130" s="162" t="s">
        <v>83</v>
      </c>
      <c r="AY130" s="17" t="s">
        <v>132</v>
      </c>
      <c r="BE130" s="163">
        <f>IF(N130="základní",J130,0)</f>
        <v>0</v>
      </c>
      <c r="BF130" s="163">
        <f>IF(N130="snížená",J130,0)</f>
        <v>0</v>
      </c>
      <c r="BG130" s="163">
        <f>IF(N130="zákl. přenesená",J130,0)</f>
        <v>0</v>
      </c>
      <c r="BH130" s="163">
        <f>IF(N130="sníž. přenesená",J130,0)</f>
        <v>0</v>
      </c>
      <c r="BI130" s="163">
        <f>IF(N130="nulová",J130,0)</f>
        <v>0</v>
      </c>
      <c r="BJ130" s="17" t="s">
        <v>81</v>
      </c>
      <c r="BK130" s="163">
        <f>ROUND(I130*H130,2)</f>
        <v>0</v>
      </c>
      <c r="BL130" s="17" t="s">
        <v>139</v>
      </c>
      <c r="BM130" s="162" t="s">
        <v>855</v>
      </c>
    </row>
    <row r="131" spans="2:65" s="12" customFormat="1" ht="11.25">
      <c r="B131" s="167"/>
      <c r="D131" s="164" t="s">
        <v>143</v>
      </c>
      <c r="E131" s="168" t="s">
        <v>1</v>
      </c>
      <c r="F131" s="169" t="s">
        <v>856</v>
      </c>
      <c r="H131" s="170">
        <v>520</v>
      </c>
      <c r="I131" s="171"/>
      <c r="L131" s="167"/>
      <c r="M131" s="172"/>
      <c r="N131" s="173"/>
      <c r="O131" s="173"/>
      <c r="P131" s="173"/>
      <c r="Q131" s="173"/>
      <c r="R131" s="173"/>
      <c r="S131" s="173"/>
      <c r="T131" s="174"/>
      <c r="AT131" s="168" t="s">
        <v>143</v>
      </c>
      <c r="AU131" s="168" t="s">
        <v>83</v>
      </c>
      <c r="AV131" s="12" t="s">
        <v>83</v>
      </c>
      <c r="AW131" s="12" t="s">
        <v>30</v>
      </c>
      <c r="AX131" s="12" t="s">
        <v>81</v>
      </c>
      <c r="AY131" s="168" t="s">
        <v>132</v>
      </c>
    </row>
    <row r="132" spans="2:65" s="1" customFormat="1" ht="36" customHeight="1">
      <c r="B132" s="150"/>
      <c r="C132" s="151" t="s">
        <v>139</v>
      </c>
      <c r="D132" s="151" t="s">
        <v>134</v>
      </c>
      <c r="E132" s="152" t="s">
        <v>435</v>
      </c>
      <c r="F132" s="153" t="s">
        <v>436</v>
      </c>
      <c r="G132" s="154" t="s">
        <v>437</v>
      </c>
      <c r="H132" s="155">
        <v>65</v>
      </c>
      <c r="I132" s="156"/>
      <c r="J132" s="157">
        <f>ROUND(I132*H132,2)</f>
        <v>0</v>
      </c>
      <c r="K132" s="153" t="s">
        <v>424</v>
      </c>
      <c r="L132" s="32"/>
      <c r="M132" s="158" t="s">
        <v>1</v>
      </c>
      <c r="N132" s="159" t="s">
        <v>38</v>
      </c>
      <c r="O132" s="55"/>
      <c r="P132" s="160">
        <f>O132*H132</f>
        <v>0</v>
      </c>
      <c r="Q132" s="160">
        <v>0</v>
      </c>
      <c r="R132" s="160">
        <f>Q132*H132</f>
        <v>0</v>
      </c>
      <c r="S132" s="160">
        <v>0</v>
      </c>
      <c r="T132" s="161">
        <f>S132*H132</f>
        <v>0</v>
      </c>
      <c r="AR132" s="162" t="s">
        <v>139</v>
      </c>
      <c r="AT132" s="162" t="s">
        <v>134</v>
      </c>
      <c r="AU132" s="162" t="s">
        <v>83</v>
      </c>
      <c r="AY132" s="17" t="s">
        <v>132</v>
      </c>
      <c r="BE132" s="163">
        <f>IF(N132="základní",J132,0)</f>
        <v>0</v>
      </c>
      <c r="BF132" s="163">
        <f>IF(N132="snížená",J132,0)</f>
        <v>0</v>
      </c>
      <c r="BG132" s="163">
        <f>IF(N132="zákl. přenesená",J132,0)</f>
        <v>0</v>
      </c>
      <c r="BH132" s="163">
        <f>IF(N132="sníž. přenesená",J132,0)</f>
        <v>0</v>
      </c>
      <c r="BI132" s="163">
        <f>IF(N132="nulová",J132,0)</f>
        <v>0</v>
      </c>
      <c r="BJ132" s="17" t="s">
        <v>81</v>
      </c>
      <c r="BK132" s="163">
        <f>ROUND(I132*H132,2)</f>
        <v>0</v>
      </c>
      <c r="BL132" s="17" t="s">
        <v>139</v>
      </c>
      <c r="BM132" s="162" t="s">
        <v>857</v>
      </c>
    </row>
    <row r="133" spans="2:65" s="12" customFormat="1" ht="11.25">
      <c r="B133" s="167"/>
      <c r="D133" s="164" t="s">
        <v>143</v>
      </c>
      <c r="E133" s="168" t="s">
        <v>1</v>
      </c>
      <c r="F133" s="169" t="s">
        <v>858</v>
      </c>
      <c r="H133" s="170">
        <v>65</v>
      </c>
      <c r="I133" s="171"/>
      <c r="L133" s="167"/>
      <c r="M133" s="172"/>
      <c r="N133" s="173"/>
      <c r="O133" s="173"/>
      <c r="P133" s="173"/>
      <c r="Q133" s="173"/>
      <c r="R133" s="173"/>
      <c r="S133" s="173"/>
      <c r="T133" s="174"/>
      <c r="AT133" s="168" t="s">
        <v>143</v>
      </c>
      <c r="AU133" s="168" t="s">
        <v>83</v>
      </c>
      <c r="AV133" s="12" t="s">
        <v>83</v>
      </c>
      <c r="AW133" s="12" t="s">
        <v>30</v>
      </c>
      <c r="AX133" s="12" t="s">
        <v>81</v>
      </c>
      <c r="AY133" s="168" t="s">
        <v>132</v>
      </c>
    </row>
    <row r="134" spans="2:65" s="1" customFormat="1" ht="36" customHeight="1">
      <c r="B134" s="150"/>
      <c r="C134" s="151" t="s">
        <v>166</v>
      </c>
      <c r="D134" s="151" t="s">
        <v>134</v>
      </c>
      <c r="E134" s="152" t="s">
        <v>440</v>
      </c>
      <c r="F134" s="153" t="s">
        <v>441</v>
      </c>
      <c r="G134" s="154" t="s">
        <v>262</v>
      </c>
      <c r="H134" s="155">
        <v>16</v>
      </c>
      <c r="I134" s="156"/>
      <c r="J134" s="157">
        <f>ROUND(I134*H134,2)</f>
        <v>0</v>
      </c>
      <c r="K134" s="153" t="s">
        <v>424</v>
      </c>
      <c r="L134" s="32"/>
      <c r="M134" s="158" t="s">
        <v>1</v>
      </c>
      <c r="N134" s="159" t="s">
        <v>38</v>
      </c>
      <c r="O134" s="55"/>
      <c r="P134" s="160">
        <f>O134*H134</f>
        <v>0</v>
      </c>
      <c r="Q134" s="160">
        <v>2.9999999999999997E-4</v>
      </c>
      <c r="R134" s="160">
        <f>Q134*H134</f>
        <v>4.7999999999999996E-3</v>
      </c>
      <c r="S134" s="160">
        <v>0</v>
      </c>
      <c r="T134" s="161">
        <f>S134*H134</f>
        <v>0</v>
      </c>
      <c r="AR134" s="162" t="s">
        <v>139</v>
      </c>
      <c r="AT134" s="162" t="s">
        <v>134</v>
      </c>
      <c r="AU134" s="162" t="s">
        <v>83</v>
      </c>
      <c r="AY134" s="17" t="s">
        <v>132</v>
      </c>
      <c r="BE134" s="163">
        <f>IF(N134="základní",J134,0)</f>
        <v>0</v>
      </c>
      <c r="BF134" s="163">
        <f>IF(N134="snížená",J134,0)</f>
        <v>0</v>
      </c>
      <c r="BG134" s="163">
        <f>IF(N134="zákl. přenesená",J134,0)</f>
        <v>0</v>
      </c>
      <c r="BH134" s="163">
        <f>IF(N134="sníž. přenesená",J134,0)</f>
        <v>0</v>
      </c>
      <c r="BI134" s="163">
        <f>IF(N134="nulová",J134,0)</f>
        <v>0</v>
      </c>
      <c r="BJ134" s="17" t="s">
        <v>81</v>
      </c>
      <c r="BK134" s="163">
        <f>ROUND(I134*H134,2)</f>
        <v>0</v>
      </c>
      <c r="BL134" s="17" t="s">
        <v>139</v>
      </c>
      <c r="BM134" s="162" t="s">
        <v>859</v>
      </c>
    </row>
    <row r="135" spans="2:65" s="12" customFormat="1" ht="11.25">
      <c r="B135" s="167"/>
      <c r="D135" s="164" t="s">
        <v>143</v>
      </c>
      <c r="E135" s="168" t="s">
        <v>1</v>
      </c>
      <c r="F135" s="169" t="s">
        <v>443</v>
      </c>
      <c r="H135" s="170">
        <v>16</v>
      </c>
      <c r="I135" s="171"/>
      <c r="L135" s="167"/>
      <c r="M135" s="172"/>
      <c r="N135" s="173"/>
      <c r="O135" s="173"/>
      <c r="P135" s="173"/>
      <c r="Q135" s="173"/>
      <c r="R135" s="173"/>
      <c r="S135" s="173"/>
      <c r="T135" s="174"/>
      <c r="AT135" s="168" t="s">
        <v>143</v>
      </c>
      <c r="AU135" s="168" t="s">
        <v>83</v>
      </c>
      <c r="AV135" s="12" t="s">
        <v>83</v>
      </c>
      <c r="AW135" s="12" t="s">
        <v>30</v>
      </c>
      <c r="AX135" s="12" t="s">
        <v>81</v>
      </c>
      <c r="AY135" s="168" t="s">
        <v>132</v>
      </c>
    </row>
    <row r="136" spans="2:65" s="1" customFormat="1" ht="36" customHeight="1">
      <c r="B136" s="150"/>
      <c r="C136" s="151" t="s">
        <v>171</v>
      </c>
      <c r="D136" s="151" t="s">
        <v>134</v>
      </c>
      <c r="E136" s="152" t="s">
        <v>444</v>
      </c>
      <c r="F136" s="153" t="s">
        <v>445</v>
      </c>
      <c r="G136" s="154" t="s">
        <v>262</v>
      </c>
      <c r="H136" s="155">
        <v>16</v>
      </c>
      <c r="I136" s="156"/>
      <c r="J136" s="157">
        <f>ROUND(I136*H136,2)</f>
        <v>0</v>
      </c>
      <c r="K136" s="153" t="s">
        <v>424</v>
      </c>
      <c r="L136" s="32"/>
      <c r="M136" s="158" t="s">
        <v>1</v>
      </c>
      <c r="N136" s="159" t="s">
        <v>38</v>
      </c>
      <c r="O136" s="55"/>
      <c r="P136" s="160">
        <f>O136*H136</f>
        <v>0</v>
      </c>
      <c r="Q136" s="160">
        <v>0</v>
      </c>
      <c r="R136" s="160">
        <f>Q136*H136</f>
        <v>0</v>
      </c>
      <c r="S136" s="160">
        <v>0</v>
      </c>
      <c r="T136" s="161">
        <f>S136*H136</f>
        <v>0</v>
      </c>
      <c r="AR136" s="162" t="s">
        <v>139</v>
      </c>
      <c r="AT136" s="162" t="s">
        <v>134</v>
      </c>
      <c r="AU136" s="162" t="s">
        <v>83</v>
      </c>
      <c r="AY136" s="17" t="s">
        <v>132</v>
      </c>
      <c r="BE136" s="163">
        <f>IF(N136="základní",J136,0)</f>
        <v>0</v>
      </c>
      <c r="BF136" s="163">
        <f>IF(N136="snížená",J136,0)</f>
        <v>0</v>
      </c>
      <c r="BG136" s="163">
        <f>IF(N136="zákl. přenesená",J136,0)</f>
        <v>0</v>
      </c>
      <c r="BH136" s="163">
        <f>IF(N136="sníž. přenesená",J136,0)</f>
        <v>0</v>
      </c>
      <c r="BI136" s="163">
        <f>IF(N136="nulová",J136,0)</f>
        <v>0</v>
      </c>
      <c r="BJ136" s="17" t="s">
        <v>81</v>
      </c>
      <c r="BK136" s="163">
        <f>ROUND(I136*H136,2)</f>
        <v>0</v>
      </c>
      <c r="BL136" s="17" t="s">
        <v>139</v>
      </c>
      <c r="BM136" s="162" t="s">
        <v>860</v>
      </c>
    </row>
    <row r="137" spans="2:65" s="12" customFormat="1" ht="11.25">
      <c r="B137" s="167"/>
      <c r="D137" s="164" t="s">
        <v>143</v>
      </c>
      <c r="E137" s="168" t="s">
        <v>1</v>
      </c>
      <c r="F137" s="169" t="s">
        <v>447</v>
      </c>
      <c r="H137" s="170">
        <v>16</v>
      </c>
      <c r="I137" s="171"/>
      <c r="L137" s="167"/>
      <c r="M137" s="172"/>
      <c r="N137" s="173"/>
      <c r="O137" s="173"/>
      <c r="P137" s="173"/>
      <c r="Q137" s="173"/>
      <c r="R137" s="173"/>
      <c r="S137" s="173"/>
      <c r="T137" s="174"/>
      <c r="AT137" s="168" t="s">
        <v>143</v>
      </c>
      <c r="AU137" s="168" t="s">
        <v>83</v>
      </c>
      <c r="AV137" s="12" t="s">
        <v>83</v>
      </c>
      <c r="AW137" s="12" t="s">
        <v>30</v>
      </c>
      <c r="AX137" s="12" t="s">
        <v>81</v>
      </c>
      <c r="AY137" s="168" t="s">
        <v>132</v>
      </c>
    </row>
    <row r="138" spans="2:65" s="1" customFormat="1" ht="24" customHeight="1">
      <c r="B138" s="150"/>
      <c r="C138" s="151" t="s">
        <v>177</v>
      </c>
      <c r="D138" s="151" t="s">
        <v>134</v>
      </c>
      <c r="E138" s="152" t="s">
        <v>448</v>
      </c>
      <c r="F138" s="153" t="s">
        <v>449</v>
      </c>
      <c r="G138" s="154" t="s">
        <v>262</v>
      </c>
      <c r="H138" s="155">
        <v>16.2</v>
      </c>
      <c r="I138" s="156"/>
      <c r="J138" s="157">
        <f>ROUND(I138*H138,2)</f>
        <v>0</v>
      </c>
      <c r="K138" s="153" t="s">
        <v>424</v>
      </c>
      <c r="L138" s="32"/>
      <c r="M138" s="158" t="s">
        <v>1</v>
      </c>
      <c r="N138" s="159" t="s">
        <v>38</v>
      </c>
      <c r="O138" s="55"/>
      <c r="P138" s="160">
        <f>O138*H138</f>
        <v>0</v>
      </c>
      <c r="Q138" s="160">
        <v>1.1820000000000001E-2</v>
      </c>
      <c r="R138" s="160">
        <f>Q138*H138</f>
        <v>0.19148400000000002</v>
      </c>
      <c r="S138" s="160">
        <v>0</v>
      </c>
      <c r="T138" s="161">
        <f>S138*H138</f>
        <v>0</v>
      </c>
      <c r="AR138" s="162" t="s">
        <v>139</v>
      </c>
      <c r="AT138" s="162" t="s">
        <v>134</v>
      </c>
      <c r="AU138" s="162" t="s">
        <v>83</v>
      </c>
      <c r="AY138" s="17" t="s">
        <v>132</v>
      </c>
      <c r="BE138" s="163">
        <f>IF(N138="základní",J138,0)</f>
        <v>0</v>
      </c>
      <c r="BF138" s="163">
        <f>IF(N138="snížená",J138,0)</f>
        <v>0</v>
      </c>
      <c r="BG138" s="163">
        <f>IF(N138="zákl. přenesená",J138,0)</f>
        <v>0</v>
      </c>
      <c r="BH138" s="163">
        <f>IF(N138="sníž. přenesená",J138,0)</f>
        <v>0</v>
      </c>
      <c r="BI138" s="163">
        <f>IF(N138="nulová",J138,0)</f>
        <v>0</v>
      </c>
      <c r="BJ138" s="17" t="s">
        <v>81</v>
      </c>
      <c r="BK138" s="163">
        <f>ROUND(I138*H138,2)</f>
        <v>0</v>
      </c>
      <c r="BL138" s="17" t="s">
        <v>139</v>
      </c>
      <c r="BM138" s="162" t="s">
        <v>861</v>
      </c>
    </row>
    <row r="139" spans="2:65" s="12" customFormat="1" ht="11.25">
      <c r="B139" s="167"/>
      <c r="D139" s="164" t="s">
        <v>143</v>
      </c>
      <c r="E139" s="168" t="s">
        <v>1</v>
      </c>
      <c r="F139" s="169" t="s">
        <v>862</v>
      </c>
      <c r="H139" s="170">
        <v>16.2</v>
      </c>
      <c r="I139" s="171"/>
      <c r="L139" s="167"/>
      <c r="M139" s="172"/>
      <c r="N139" s="173"/>
      <c r="O139" s="173"/>
      <c r="P139" s="173"/>
      <c r="Q139" s="173"/>
      <c r="R139" s="173"/>
      <c r="S139" s="173"/>
      <c r="T139" s="174"/>
      <c r="AT139" s="168" t="s">
        <v>143</v>
      </c>
      <c r="AU139" s="168" t="s">
        <v>83</v>
      </c>
      <c r="AV139" s="12" t="s">
        <v>83</v>
      </c>
      <c r="AW139" s="12" t="s">
        <v>30</v>
      </c>
      <c r="AX139" s="12" t="s">
        <v>81</v>
      </c>
      <c r="AY139" s="168" t="s">
        <v>132</v>
      </c>
    </row>
    <row r="140" spans="2:65" s="1" customFormat="1" ht="24" customHeight="1">
      <c r="B140" s="150"/>
      <c r="C140" s="151" t="s">
        <v>183</v>
      </c>
      <c r="D140" s="151" t="s">
        <v>134</v>
      </c>
      <c r="E140" s="152" t="s">
        <v>452</v>
      </c>
      <c r="F140" s="153" t="s">
        <v>453</v>
      </c>
      <c r="G140" s="154" t="s">
        <v>262</v>
      </c>
      <c r="H140" s="155">
        <v>16.2</v>
      </c>
      <c r="I140" s="156"/>
      <c r="J140" s="157">
        <f>ROUND(I140*H140,2)</f>
        <v>0</v>
      </c>
      <c r="K140" s="153" t="s">
        <v>424</v>
      </c>
      <c r="L140" s="32"/>
      <c r="M140" s="158" t="s">
        <v>1</v>
      </c>
      <c r="N140" s="159" t="s">
        <v>38</v>
      </c>
      <c r="O140" s="55"/>
      <c r="P140" s="160">
        <f>O140*H140</f>
        <v>0</v>
      </c>
      <c r="Q140" s="160">
        <v>0</v>
      </c>
      <c r="R140" s="160">
        <f>Q140*H140</f>
        <v>0</v>
      </c>
      <c r="S140" s="160">
        <v>0</v>
      </c>
      <c r="T140" s="161">
        <f>S140*H140</f>
        <v>0</v>
      </c>
      <c r="AR140" s="162" t="s">
        <v>139</v>
      </c>
      <c r="AT140" s="162" t="s">
        <v>134</v>
      </c>
      <c r="AU140" s="162" t="s">
        <v>83</v>
      </c>
      <c r="AY140" s="17" t="s">
        <v>132</v>
      </c>
      <c r="BE140" s="163">
        <f>IF(N140="základní",J140,0)</f>
        <v>0</v>
      </c>
      <c r="BF140" s="163">
        <f>IF(N140="snížená",J140,0)</f>
        <v>0</v>
      </c>
      <c r="BG140" s="163">
        <f>IF(N140="zákl. přenesená",J140,0)</f>
        <v>0</v>
      </c>
      <c r="BH140" s="163">
        <f>IF(N140="sníž. přenesená",J140,0)</f>
        <v>0</v>
      </c>
      <c r="BI140" s="163">
        <f>IF(N140="nulová",J140,0)</f>
        <v>0</v>
      </c>
      <c r="BJ140" s="17" t="s">
        <v>81</v>
      </c>
      <c r="BK140" s="163">
        <f>ROUND(I140*H140,2)</f>
        <v>0</v>
      </c>
      <c r="BL140" s="17" t="s">
        <v>139</v>
      </c>
      <c r="BM140" s="162" t="s">
        <v>863</v>
      </c>
    </row>
    <row r="141" spans="2:65" s="12" customFormat="1" ht="11.25">
      <c r="B141" s="167"/>
      <c r="D141" s="164" t="s">
        <v>143</v>
      </c>
      <c r="E141" s="168" t="s">
        <v>1</v>
      </c>
      <c r="F141" s="169" t="s">
        <v>862</v>
      </c>
      <c r="H141" s="170">
        <v>16.2</v>
      </c>
      <c r="I141" s="171"/>
      <c r="L141" s="167"/>
      <c r="M141" s="172"/>
      <c r="N141" s="173"/>
      <c r="O141" s="173"/>
      <c r="P141" s="173"/>
      <c r="Q141" s="173"/>
      <c r="R141" s="173"/>
      <c r="S141" s="173"/>
      <c r="T141" s="174"/>
      <c r="AT141" s="168" t="s">
        <v>143</v>
      </c>
      <c r="AU141" s="168" t="s">
        <v>83</v>
      </c>
      <c r="AV141" s="12" t="s">
        <v>83</v>
      </c>
      <c r="AW141" s="12" t="s">
        <v>30</v>
      </c>
      <c r="AX141" s="12" t="s">
        <v>81</v>
      </c>
      <c r="AY141" s="168" t="s">
        <v>132</v>
      </c>
    </row>
    <row r="142" spans="2:65" s="1" customFormat="1" ht="36" customHeight="1">
      <c r="B142" s="150"/>
      <c r="C142" s="151" t="s">
        <v>188</v>
      </c>
      <c r="D142" s="151" t="s">
        <v>134</v>
      </c>
      <c r="E142" s="152" t="s">
        <v>455</v>
      </c>
      <c r="F142" s="153" t="s">
        <v>456</v>
      </c>
      <c r="G142" s="154" t="s">
        <v>137</v>
      </c>
      <c r="H142" s="155">
        <v>116.2</v>
      </c>
      <c r="I142" s="156"/>
      <c r="J142" s="157">
        <f>ROUND(I142*H142,2)</f>
        <v>0</v>
      </c>
      <c r="K142" s="153" t="s">
        <v>424</v>
      </c>
      <c r="L142" s="32"/>
      <c r="M142" s="158" t="s">
        <v>1</v>
      </c>
      <c r="N142" s="159" t="s">
        <v>38</v>
      </c>
      <c r="O142" s="55"/>
      <c r="P142" s="160">
        <f>O142*H142</f>
        <v>0</v>
      </c>
      <c r="Q142" s="160">
        <v>0</v>
      </c>
      <c r="R142" s="160">
        <f>Q142*H142</f>
        <v>0</v>
      </c>
      <c r="S142" s="160">
        <v>0</v>
      </c>
      <c r="T142" s="161">
        <f>S142*H142</f>
        <v>0</v>
      </c>
      <c r="AR142" s="162" t="s">
        <v>139</v>
      </c>
      <c r="AT142" s="162" t="s">
        <v>134</v>
      </c>
      <c r="AU142" s="162" t="s">
        <v>83</v>
      </c>
      <c r="AY142" s="17" t="s">
        <v>132</v>
      </c>
      <c r="BE142" s="163">
        <f>IF(N142="základní",J142,0)</f>
        <v>0</v>
      </c>
      <c r="BF142" s="163">
        <f>IF(N142="snížená",J142,0)</f>
        <v>0</v>
      </c>
      <c r="BG142" s="163">
        <f>IF(N142="zákl. přenesená",J142,0)</f>
        <v>0</v>
      </c>
      <c r="BH142" s="163">
        <f>IF(N142="sníž. přenesená",J142,0)</f>
        <v>0</v>
      </c>
      <c r="BI142" s="163">
        <f>IF(N142="nulová",J142,0)</f>
        <v>0</v>
      </c>
      <c r="BJ142" s="17" t="s">
        <v>81</v>
      </c>
      <c r="BK142" s="163">
        <f>ROUND(I142*H142,2)</f>
        <v>0</v>
      </c>
      <c r="BL142" s="17" t="s">
        <v>139</v>
      </c>
      <c r="BM142" s="162" t="s">
        <v>864</v>
      </c>
    </row>
    <row r="143" spans="2:65" s="14" customFormat="1" ht="11.25">
      <c r="B143" s="197"/>
      <c r="D143" s="164" t="s">
        <v>143</v>
      </c>
      <c r="E143" s="198" t="s">
        <v>1</v>
      </c>
      <c r="F143" s="199" t="s">
        <v>865</v>
      </c>
      <c r="H143" s="198" t="s">
        <v>1</v>
      </c>
      <c r="I143" s="200"/>
      <c r="L143" s="197"/>
      <c r="M143" s="201"/>
      <c r="N143" s="202"/>
      <c r="O143" s="202"/>
      <c r="P143" s="202"/>
      <c r="Q143" s="202"/>
      <c r="R143" s="202"/>
      <c r="S143" s="202"/>
      <c r="T143" s="203"/>
      <c r="AT143" s="198" t="s">
        <v>143</v>
      </c>
      <c r="AU143" s="198" t="s">
        <v>83</v>
      </c>
      <c r="AV143" s="14" t="s">
        <v>81</v>
      </c>
      <c r="AW143" s="14" t="s">
        <v>30</v>
      </c>
      <c r="AX143" s="14" t="s">
        <v>73</v>
      </c>
      <c r="AY143" s="198" t="s">
        <v>132</v>
      </c>
    </row>
    <row r="144" spans="2:65" s="12" customFormat="1" ht="22.5">
      <c r="B144" s="167"/>
      <c r="D144" s="164" t="s">
        <v>143</v>
      </c>
      <c r="E144" s="168" t="s">
        <v>1</v>
      </c>
      <c r="F144" s="169" t="s">
        <v>866</v>
      </c>
      <c r="H144" s="170">
        <v>5.8079999999999998</v>
      </c>
      <c r="I144" s="171"/>
      <c r="L144" s="167"/>
      <c r="M144" s="172"/>
      <c r="N144" s="173"/>
      <c r="O144" s="173"/>
      <c r="P144" s="173"/>
      <c r="Q144" s="173"/>
      <c r="R144" s="173"/>
      <c r="S144" s="173"/>
      <c r="T144" s="174"/>
      <c r="AT144" s="168" t="s">
        <v>143</v>
      </c>
      <c r="AU144" s="168" t="s">
        <v>83</v>
      </c>
      <c r="AV144" s="12" t="s">
        <v>83</v>
      </c>
      <c r="AW144" s="12" t="s">
        <v>30</v>
      </c>
      <c r="AX144" s="12" t="s">
        <v>73</v>
      </c>
      <c r="AY144" s="168" t="s">
        <v>132</v>
      </c>
    </row>
    <row r="145" spans="2:65" s="12" customFormat="1" ht="11.25">
      <c r="B145" s="167"/>
      <c r="D145" s="164" t="s">
        <v>143</v>
      </c>
      <c r="E145" s="168" t="s">
        <v>1</v>
      </c>
      <c r="F145" s="169" t="s">
        <v>867</v>
      </c>
      <c r="H145" s="170">
        <v>4.8259999999999996</v>
      </c>
      <c r="I145" s="171"/>
      <c r="L145" s="167"/>
      <c r="M145" s="172"/>
      <c r="N145" s="173"/>
      <c r="O145" s="173"/>
      <c r="P145" s="173"/>
      <c r="Q145" s="173"/>
      <c r="R145" s="173"/>
      <c r="S145" s="173"/>
      <c r="T145" s="174"/>
      <c r="AT145" s="168" t="s">
        <v>143</v>
      </c>
      <c r="AU145" s="168" t="s">
        <v>83</v>
      </c>
      <c r="AV145" s="12" t="s">
        <v>83</v>
      </c>
      <c r="AW145" s="12" t="s">
        <v>30</v>
      </c>
      <c r="AX145" s="12" t="s">
        <v>73</v>
      </c>
      <c r="AY145" s="168" t="s">
        <v>132</v>
      </c>
    </row>
    <row r="146" spans="2:65" s="12" customFormat="1" ht="11.25">
      <c r="B146" s="167"/>
      <c r="D146" s="164" t="s">
        <v>143</v>
      </c>
      <c r="E146" s="168" t="s">
        <v>1</v>
      </c>
      <c r="F146" s="169" t="s">
        <v>868</v>
      </c>
      <c r="H146" s="170">
        <v>35.904000000000003</v>
      </c>
      <c r="I146" s="171"/>
      <c r="L146" s="167"/>
      <c r="M146" s="172"/>
      <c r="N146" s="173"/>
      <c r="O146" s="173"/>
      <c r="P146" s="173"/>
      <c r="Q146" s="173"/>
      <c r="R146" s="173"/>
      <c r="S146" s="173"/>
      <c r="T146" s="174"/>
      <c r="AT146" s="168" t="s">
        <v>143</v>
      </c>
      <c r="AU146" s="168" t="s">
        <v>83</v>
      </c>
      <c r="AV146" s="12" t="s">
        <v>83</v>
      </c>
      <c r="AW146" s="12" t="s">
        <v>30</v>
      </c>
      <c r="AX146" s="12" t="s">
        <v>73</v>
      </c>
      <c r="AY146" s="168" t="s">
        <v>132</v>
      </c>
    </row>
    <row r="147" spans="2:65" s="12" customFormat="1" ht="11.25">
      <c r="B147" s="167"/>
      <c r="D147" s="164" t="s">
        <v>143</v>
      </c>
      <c r="E147" s="168" t="s">
        <v>1</v>
      </c>
      <c r="F147" s="169" t="s">
        <v>869</v>
      </c>
      <c r="H147" s="170">
        <v>57.695999999999998</v>
      </c>
      <c r="I147" s="171"/>
      <c r="L147" s="167"/>
      <c r="M147" s="172"/>
      <c r="N147" s="173"/>
      <c r="O147" s="173"/>
      <c r="P147" s="173"/>
      <c r="Q147" s="173"/>
      <c r="R147" s="173"/>
      <c r="S147" s="173"/>
      <c r="T147" s="174"/>
      <c r="AT147" s="168" t="s">
        <v>143</v>
      </c>
      <c r="AU147" s="168" t="s">
        <v>83</v>
      </c>
      <c r="AV147" s="12" t="s">
        <v>83</v>
      </c>
      <c r="AW147" s="12" t="s">
        <v>30</v>
      </c>
      <c r="AX147" s="12" t="s">
        <v>73</v>
      </c>
      <c r="AY147" s="168" t="s">
        <v>132</v>
      </c>
    </row>
    <row r="148" spans="2:65" s="12" customFormat="1" ht="11.25">
      <c r="B148" s="167"/>
      <c r="D148" s="164" t="s">
        <v>143</v>
      </c>
      <c r="E148" s="168" t="s">
        <v>1</v>
      </c>
      <c r="F148" s="169" t="s">
        <v>870</v>
      </c>
      <c r="H148" s="170">
        <v>71.394000000000005</v>
      </c>
      <c r="I148" s="171"/>
      <c r="L148" s="167"/>
      <c r="M148" s="172"/>
      <c r="N148" s="173"/>
      <c r="O148" s="173"/>
      <c r="P148" s="173"/>
      <c r="Q148" s="173"/>
      <c r="R148" s="173"/>
      <c r="S148" s="173"/>
      <c r="T148" s="174"/>
      <c r="AT148" s="168" t="s">
        <v>143</v>
      </c>
      <c r="AU148" s="168" t="s">
        <v>83</v>
      </c>
      <c r="AV148" s="12" t="s">
        <v>83</v>
      </c>
      <c r="AW148" s="12" t="s">
        <v>30</v>
      </c>
      <c r="AX148" s="12" t="s">
        <v>73</v>
      </c>
      <c r="AY148" s="168" t="s">
        <v>132</v>
      </c>
    </row>
    <row r="149" spans="2:65" s="12" customFormat="1" ht="11.25">
      <c r="B149" s="167"/>
      <c r="D149" s="164" t="s">
        <v>143</v>
      </c>
      <c r="E149" s="168" t="s">
        <v>1</v>
      </c>
      <c r="F149" s="169" t="s">
        <v>871</v>
      </c>
      <c r="H149" s="170">
        <v>41.448</v>
      </c>
      <c r="I149" s="171"/>
      <c r="L149" s="167"/>
      <c r="M149" s="172"/>
      <c r="N149" s="173"/>
      <c r="O149" s="173"/>
      <c r="P149" s="173"/>
      <c r="Q149" s="173"/>
      <c r="R149" s="173"/>
      <c r="S149" s="173"/>
      <c r="T149" s="174"/>
      <c r="AT149" s="168" t="s">
        <v>143</v>
      </c>
      <c r="AU149" s="168" t="s">
        <v>83</v>
      </c>
      <c r="AV149" s="12" t="s">
        <v>83</v>
      </c>
      <c r="AW149" s="12" t="s">
        <v>30</v>
      </c>
      <c r="AX149" s="12" t="s">
        <v>73</v>
      </c>
      <c r="AY149" s="168" t="s">
        <v>132</v>
      </c>
    </row>
    <row r="150" spans="2:65" s="15" customFormat="1" ht="11.25">
      <c r="B150" s="204"/>
      <c r="D150" s="164" t="s">
        <v>143</v>
      </c>
      <c r="E150" s="205" t="s">
        <v>1</v>
      </c>
      <c r="F150" s="206" t="s">
        <v>466</v>
      </c>
      <c r="H150" s="207">
        <v>217.07600000000002</v>
      </c>
      <c r="I150" s="208"/>
      <c r="L150" s="204"/>
      <c r="M150" s="209"/>
      <c r="N150" s="210"/>
      <c r="O150" s="210"/>
      <c r="P150" s="210"/>
      <c r="Q150" s="210"/>
      <c r="R150" s="210"/>
      <c r="S150" s="210"/>
      <c r="T150" s="211"/>
      <c r="AT150" s="205" t="s">
        <v>143</v>
      </c>
      <c r="AU150" s="205" t="s">
        <v>83</v>
      </c>
      <c r="AV150" s="15" t="s">
        <v>156</v>
      </c>
      <c r="AW150" s="15" t="s">
        <v>30</v>
      </c>
      <c r="AX150" s="15" t="s">
        <v>73</v>
      </c>
      <c r="AY150" s="205" t="s">
        <v>132</v>
      </c>
    </row>
    <row r="151" spans="2:65" s="14" customFormat="1" ht="11.25">
      <c r="B151" s="197"/>
      <c r="D151" s="164" t="s">
        <v>143</v>
      </c>
      <c r="E151" s="198" t="s">
        <v>1</v>
      </c>
      <c r="F151" s="199" t="s">
        <v>872</v>
      </c>
      <c r="H151" s="198" t="s">
        <v>1</v>
      </c>
      <c r="I151" s="200"/>
      <c r="L151" s="197"/>
      <c r="M151" s="201"/>
      <c r="N151" s="202"/>
      <c r="O151" s="202"/>
      <c r="P151" s="202"/>
      <c r="Q151" s="202"/>
      <c r="R151" s="202"/>
      <c r="S151" s="202"/>
      <c r="T151" s="203"/>
      <c r="AT151" s="198" t="s">
        <v>143</v>
      </c>
      <c r="AU151" s="198" t="s">
        <v>83</v>
      </c>
      <c r="AV151" s="14" t="s">
        <v>81</v>
      </c>
      <c r="AW151" s="14" t="s">
        <v>30</v>
      </c>
      <c r="AX151" s="14" t="s">
        <v>73</v>
      </c>
      <c r="AY151" s="198" t="s">
        <v>132</v>
      </c>
    </row>
    <row r="152" spans="2:65" s="12" customFormat="1" ht="22.5">
      <c r="B152" s="167"/>
      <c r="D152" s="164" t="s">
        <v>143</v>
      </c>
      <c r="E152" s="168" t="s">
        <v>1</v>
      </c>
      <c r="F152" s="169" t="s">
        <v>873</v>
      </c>
      <c r="H152" s="170">
        <v>6.5209999999999999</v>
      </c>
      <c r="I152" s="171"/>
      <c r="L152" s="167"/>
      <c r="M152" s="172"/>
      <c r="N152" s="173"/>
      <c r="O152" s="173"/>
      <c r="P152" s="173"/>
      <c r="Q152" s="173"/>
      <c r="R152" s="173"/>
      <c r="S152" s="173"/>
      <c r="T152" s="174"/>
      <c r="AT152" s="168" t="s">
        <v>143</v>
      </c>
      <c r="AU152" s="168" t="s">
        <v>83</v>
      </c>
      <c r="AV152" s="12" t="s">
        <v>83</v>
      </c>
      <c r="AW152" s="12" t="s">
        <v>30</v>
      </c>
      <c r="AX152" s="12" t="s">
        <v>73</v>
      </c>
      <c r="AY152" s="168" t="s">
        <v>132</v>
      </c>
    </row>
    <row r="153" spans="2:65" s="12" customFormat="1" ht="11.25">
      <c r="B153" s="167"/>
      <c r="D153" s="164" t="s">
        <v>143</v>
      </c>
      <c r="E153" s="168" t="s">
        <v>1</v>
      </c>
      <c r="F153" s="169" t="s">
        <v>874</v>
      </c>
      <c r="H153" s="170">
        <v>4.2469999999999999</v>
      </c>
      <c r="I153" s="171"/>
      <c r="L153" s="167"/>
      <c r="M153" s="172"/>
      <c r="N153" s="173"/>
      <c r="O153" s="173"/>
      <c r="P153" s="173"/>
      <c r="Q153" s="173"/>
      <c r="R153" s="173"/>
      <c r="S153" s="173"/>
      <c r="T153" s="174"/>
      <c r="AT153" s="168" t="s">
        <v>143</v>
      </c>
      <c r="AU153" s="168" t="s">
        <v>83</v>
      </c>
      <c r="AV153" s="12" t="s">
        <v>83</v>
      </c>
      <c r="AW153" s="12" t="s">
        <v>30</v>
      </c>
      <c r="AX153" s="12" t="s">
        <v>73</v>
      </c>
      <c r="AY153" s="168" t="s">
        <v>132</v>
      </c>
    </row>
    <row r="154" spans="2:65" s="12" customFormat="1" ht="11.25">
      <c r="B154" s="167"/>
      <c r="D154" s="164" t="s">
        <v>143</v>
      </c>
      <c r="E154" s="168" t="s">
        <v>1</v>
      </c>
      <c r="F154" s="169" t="s">
        <v>875</v>
      </c>
      <c r="H154" s="170">
        <v>4.6050000000000004</v>
      </c>
      <c r="I154" s="171"/>
      <c r="L154" s="167"/>
      <c r="M154" s="172"/>
      <c r="N154" s="173"/>
      <c r="O154" s="173"/>
      <c r="P154" s="173"/>
      <c r="Q154" s="173"/>
      <c r="R154" s="173"/>
      <c r="S154" s="173"/>
      <c r="T154" s="174"/>
      <c r="AT154" s="168" t="s">
        <v>143</v>
      </c>
      <c r="AU154" s="168" t="s">
        <v>83</v>
      </c>
      <c r="AV154" s="12" t="s">
        <v>83</v>
      </c>
      <c r="AW154" s="12" t="s">
        <v>30</v>
      </c>
      <c r="AX154" s="12" t="s">
        <v>73</v>
      </c>
      <c r="AY154" s="168" t="s">
        <v>132</v>
      </c>
    </row>
    <row r="155" spans="2:65" s="15" customFormat="1" ht="11.25">
      <c r="B155" s="204"/>
      <c r="D155" s="164" t="s">
        <v>143</v>
      </c>
      <c r="E155" s="205" t="s">
        <v>1</v>
      </c>
      <c r="F155" s="206" t="s">
        <v>466</v>
      </c>
      <c r="H155" s="207">
        <v>15.373000000000001</v>
      </c>
      <c r="I155" s="208"/>
      <c r="L155" s="204"/>
      <c r="M155" s="209"/>
      <c r="N155" s="210"/>
      <c r="O155" s="210"/>
      <c r="P155" s="210"/>
      <c r="Q155" s="210"/>
      <c r="R155" s="210"/>
      <c r="S155" s="210"/>
      <c r="T155" s="211"/>
      <c r="AT155" s="205" t="s">
        <v>143</v>
      </c>
      <c r="AU155" s="205" t="s">
        <v>83</v>
      </c>
      <c r="AV155" s="15" t="s">
        <v>156</v>
      </c>
      <c r="AW155" s="15" t="s">
        <v>30</v>
      </c>
      <c r="AX155" s="15" t="s">
        <v>73</v>
      </c>
      <c r="AY155" s="205" t="s">
        <v>132</v>
      </c>
    </row>
    <row r="156" spans="2:65" s="13" customFormat="1" ht="11.25">
      <c r="B156" s="175"/>
      <c r="D156" s="164" t="s">
        <v>143</v>
      </c>
      <c r="E156" s="176" t="s">
        <v>1</v>
      </c>
      <c r="F156" s="177" t="s">
        <v>155</v>
      </c>
      <c r="H156" s="178">
        <v>232.44899999999998</v>
      </c>
      <c r="I156" s="179"/>
      <c r="L156" s="175"/>
      <c r="M156" s="180"/>
      <c r="N156" s="181"/>
      <c r="O156" s="181"/>
      <c r="P156" s="181"/>
      <c r="Q156" s="181"/>
      <c r="R156" s="181"/>
      <c r="S156" s="181"/>
      <c r="T156" s="182"/>
      <c r="AT156" s="176" t="s">
        <v>143</v>
      </c>
      <c r="AU156" s="176" t="s">
        <v>83</v>
      </c>
      <c r="AV156" s="13" t="s">
        <v>139</v>
      </c>
      <c r="AW156" s="13" t="s">
        <v>30</v>
      </c>
      <c r="AX156" s="13" t="s">
        <v>73</v>
      </c>
      <c r="AY156" s="176" t="s">
        <v>132</v>
      </c>
    </row>
    <row r="157" spans="2:65" s="12" customFormat="1" ht="11.25">
      <c r="B157" s="167"/>
      <c r="D157" s="164" t="s">
        <v>143</v>
      </c>
      <c r="E157" s="168" t="s">
        <v>1</v>
      </c>
      <c r="F157" s="169" t="s">
        <v>876</v>
      </c>
      <c r="H157" s="170">
        <v>116.2</v>
      </c>
      <c r="I157" s="171"/>
      <c r="L157" s="167"/>
      <c r="M157" s="172"/>
      <c r="N157" s="173"/>
      <c r="O157" s="173"/>
      <c r="P157" s="173"/>
      <c r="Q157" s="173"/>
      <c r="R157" s="173"/>
      <c r="S157" s="173"/>
      <c r="T157" s="174"/>
      <c r="AT157" s="168" t="s">
        <v>143</v>
      </c>
      <c r="AU157" s="168" t="s">
        <v>83</v>
      </c>
      <c r="AV157" s="12" t="s">
        <v>83</v>
      </c>
      <c r="AW157" s="12" t="s">
        <v>30</v>
      </c>
      <c r="AX157" s="12" t="s">
        <v>81</v>
      </c>
      <c r="AY157" s="168" t="s">
        <v>132</v>
      </c>
    </row>
    <row r="158" spans="2:65" s="1" customFormat="1" ht="36" customHeight="1">
      <c r="B158" s="150"/>
      <c r="C158" s="151" t="s">
        <v>193</v>
      </c>
      <c r="D158" s="151" t="s">
        <v>134</v>
      </c>
      <c r="E158" s="152" t="s">
        <v>477</v>
      </c>
      <c r="F158" s="153" t="s">
        <v>478</v>
      </c>
      <c r="G158" s="154" t="s">
        <v>137</v>
      </c>
      <c r="H158" s="155">
        <v>116.2</v>
      </c>
      <c r="I158" s="156"/>
      <c r="J158" s="157">
        <f>ROUND(I158*H158,2)</f>
        <v>0</v>
      </c>
      <c r="K158" s="153" t="s">
        <v>424</v>
      </c>
      <c r="L158" s="32"/>
      <c r="M158" s="158" t="s">
        <v>1</v>
      </c>
      <c r="N158" s="159" t="s">
        <v>38</v>
      </c>
      <c r="O158" s="55"/>
      <c r="P158" s="160">
        <f>O158*H158</f>
        <v>0</v>
      </c>
      <c r="Q158" s="160">
        <v>0</v>
      </c>
      <c r="R158" s="160">
        <f>Q158*H158</f>
        <v>0</v>
      </c>
      <c r="S158" s="160">
        <v>0</v>
      </c>
      <c r="T158" s="161">
        <f>S158*H158</f>
        <v>0</v>
      </c>
      <c r="AR158" s="162" t="s">
        <v>139</v>
      </c>
      <c r="AT158" s="162" t="s">
        <v>134</v>
      </c>
      <c r="AU158" s="162" t="s">
        <v>83</v>
      </c>
      <c r="AY158" s="17" t="s">
        <v>132</v>
      </c>
      <c r="BE158" s="163">
        <f>IF(N158="základní",J158,0)</f>
        <v>0</v>
      </c>
      <c r="BF158" s="163">
        <f>IF(N158="snížená",J158,0)</f>
        <v>0</v>
      </c>
      <c r="BG158" s="163">
        <f>IF(N158="zákl. přenesená",J158,0)</f>
        <v>0</v>
      </c>
      <c r="BH158" s="163">
        <f>IF(N158="sníž. přenesená",J158,0)</f>
        <v>0</v>
      </c>
      <c r="BI158" s="163">
        <f>IF(N158="nulová",J158,0)</f>
        <v>0</v>
      </c>
      <c r="BJ158" s="17" t="s">
        <v>81</v>
      </c>
      <c r="BK158" s="163">
        <f>ROUND(I158*H158,2)</f>
        <v>0</v>
      </c>
      <c r="BL158" s="17" t="s">
        <v>139</v>
      </c>
      <c r="BM158" s="162" t="s">
        <v>877</v>
      </c>
    </row>
    <row r="159" spans="2:65" s="12" customFormat="1" ht="11.25">
      <c r="B159" s="167"/>
      <c r="D159" s="164" t="s">
        <v>143</v>
      </c>
      <c r="E159" s="168" t="s">
        <v>1</v>
      </c>
      <c r="F159" s="169" t="s">
        <v>878</v>
      </c>
      <c r="H159" s="170">
        <v>116.2</v>
      </c>
      <c r="I159" s="171"/>
      <c r="L159" s="167"/>
      <c r="M159" s="172"/>
      <c r="N159" s="173"/>
      <c r="O159" s="173"/>
      <c r="P159" s="173"/>
      <c r="Q159" s="173"/>
      <c r="R159" s="173"/>
      <c r="S159" s="173"/>
      <c r="T159" s="174"/>
      <c r="AT159" s="168" t="s">
        <v>143</v>
      </c>
      <c r="AU159" s="168" t="s">
        <v>83</v>
      </c>
      <c r="AV159" s="12" t="s">
        <v>83</v>
      </c>
      <c r="AW159" s="12" t="s">
        <v>30</v>
      </c>
      <c r="AX159" s="12" t="s">
        <v>81</v>
      </c>
      <c r="AY159" s="168" t="s">
        <v>132</v>
      </c>
    </row>
    <row r="160" spans="2:65" s="1" customFormat="1" ht="48" customHeight="1">
      <c r="B160" s="150"/>
      <c r="C160" s="151" t="s">
        <v>199</v>
      </c>
      <c r="D160" s="151" t="s">
        <v>134</v>
      </c>
      <c r="E160" s="152" t="s">
        <v>481</v>
      </c>
      <c r="F160" s="153" t="s">
        <v>482</v>
      </c>
      <c r="G160" s="154" t="s">
        <v>137</v>
      </c>
      <c r="H160" s="155">
        <v>58.1</v>
      </c>
      <c r="I160" s="156"/>
      <c r="J160" s="157">
        <f>ROUND(I160*H160,2)</f>
        <v>0</v>
      </c>
      <c r="K160" s="153" t="s">
        <v>424</v>
      </c>
      <c r="L160" s="32"/>
      <c r="M160" s="158" t="s">
        <v>1</v>
      </c>
      <c r="N160" s="159" t="s">
        <v>38</v>
      </c>
      <c r="O160" s="55"/>
      <c r="P160" s="160">
        <f>O160*H160</f>
        <v>0</v>
      </c>
      <c r="Q160" s="160">
        <v>0</v>
      </c>
      <c r="R160" s="160">
        <f>Q160*H160</f>
        <v>0</v>
      </c>
      <c r="S160" s="160">
        <v>0</v>
      </c>
      <c r="T160" s="161">
        <f>S160*H160</f>
        <v>0</v>
      </c>
      <c r="AR160" s="162" t="s">
        <v>139</v>
      </c>
      <c r="AT160" s="162" t="s">
        <v>134</v>
      </c>
      <c r="AU160" s="162" t="s">
        <v>83</v>
      </c>
      <c r="AY160" s="17" t="s">
        <v>132</v>
      </c>
      <c r="BE160" s="163">
        <f>IF(N160="základní",J160,0)</f>
        <v>0</v>
      </c>
      <c r="BF160" s="163">
        <f>IF(N160="snížená",J160,0)</f>
        <v>0</v>
      </c>
      <c r="BG160" s="163">
        <f>IF(N160="zákl. přenesená",J160,0)</f>
        <v>0</v>
      </c>
      <c r="BH160" s="163">
        <f>IF(N160="sníž. přenesená",J160,0)</f>
        <v>0</v>
      </c>
      <c r="BI160" s="163">
        <f>IF(N160="nulová",J160,0)</f>
        <v>0</v>
      </c>
      <c r="BJ160" s="17" t="s">
        <v>81</v>
      </c>
      <c r="BK160" s="163">
        <f>ROUND(I160*H160,2)</f>
        <v>0</v>
      </c>
      <c r="BL160" s="17" t="s">
        <v>139</v>
      </c>
      <c r="BM160" s="162" t="s">
        <v>879</v>
      </c>
    </row>
    <row r="161" spans="2:65" s="12" customFormat="1" ht="11.25">
      <c r="B161" s="167"/>
      <c r="D161" s="164" t="s">
        <v>143</v>
      </c>
      <c r="E161" s="168" t="s">
        <v>1</v>
      </c>
      <c r="F161" s="169" t="s">
        <v>880</v>
      </c>
      <c r="H161" s="170">
        <v>58.1</v>
      </c>
      <c r="I161" s="171"/>
      <c r="L161" s="167"/>
      <c r="M161" s="172"/>
      <c r="N161" s="173"/>
      <c r="O161" s="173"/>
      <c r="P161" s="173"/>
      <c r="Q161" s="173"/>
      <c r="R161" s="173"/>
      <c r="S161" s="173"/>
      <c r="T161" s="174"/>
      <c r="AT161" s="168" t="s">
        <v>143</v>
      </c>
      <c r="AU161" s="168" t="s">
        <v>83</v>
      </c>
      <c r="AV161" s="12" t="s">
        <v>83</v>
      </c>
      <c r="AW161" s="12" t="s">
        <v>30</v>
      </c>
      <c r="AX161" s="12" t="s">
        <v>81</v>
      </c>
      <c r="AY161" s="168" t="s">
        <v>132</v>
      </c>
    </row>
    <row r="162" spans="2:65" s="1" customFormat="1" ht="36" customHeight="1">
      <c r="B162" s="150"/>
      <c r="C162" s="151" t="s">
        <v>206</v>
      </c>
      <c r="D162" s="151" t="s">
        <v>134</v>
      </c>
      <c r="E162" s="152" t="s">
        <v>881</v>
      </c>
      <c r="F162" s="153" t="s">
        <v>882</v>
      </c>
      <c r="G162" s="154" t="s">
        <v>220</v>
      </c>
      <c r="H162" s="155">
        <v>422.6</v>
      </c>
      <c r="I162" s="156"/>
      <c r="J162" s="157">
        <f>ROUND(I162*H162,2)</f>
        <v>0</v>
      </c>
      <c r="K162" s="153" t="s">
        <v>424</v>
      </c>
      <c r="L162" s="32"/>
      <c r="M162" s="158" t="s">
        <v>1</v>
      </c>
      <c r="N162" s="159" t="s">
        <v>38</v>
      </c>
      <c r="O162" s="55"/>
      <c r="P162" s="160">
        <f>O162*H162</f>
        <v>0</v>
      </c>
      <c r="Q162" s="160">
        <v>8.4000000000000003E-4</v>
      </c>
      <c r="R162" s="160">
        <f>Q162*H162</f>
        <v>0.35498400000000002</v>
      </c>
      <c r="S162" s="160">
        <v>0</v>
      </c>
      <c r="T162" s="161">
        <f>S162*H162</f>
        <v>0</v>
      </c>
      <c r="AR162" s="162" t="s">
        <v>139</v>
      </c>
      <c r="AT162" s="162" t="s">
        <v>134</v>
      </c>
      <c r="AU162" s="162" t="s">
        <v>83</v>
      </c>
      <c r="AY162" s="17" t="s">
        <v>132</v>
      </c>
      <c r="BE162" s="163">
        <f>IF(N162="základní",J162,0)</f>
        <v>0</v>
      </c>
      <c r="BF162" s="163">
        <f>IF(N162="snížená",J162,0)</f>
        <v>0</v>
      </c>
      <c r="BG162" s="163">
        <f>IF(N162="zákl. přenesená",J162,0)</f>
        <v>0</v>
      </c>
      <c r="BH162" s="163">
        <f>IF(N162="sníž. přenesená",J162,0)</f>
        <v>0</v>
      </c>
      <c r="BI162" s="163">
        <f>IF(N162="nulová",J162,0)</f>
        <v>0</v>
      </c>
      <c r="BJ162" s="17" t="s">
        <v>81</v>
      </c>
      <c r="BK162" s="163">
        <f>ROUND(I162*H162,2)</f>
        <v>0</v>
      </c>
      <c r="BL162" s="17" t="s">
        <v>139</v>
      </c>
      <c r="BM162" s="162" t="s">
        <v>883</v>
      </c>
    </row>
    <row r="163" spans="2:65" s="14" customFormat="1" ht="11.25">
      <c r="B163" s="197"/>
      <c r="D163" s="164" t="s">
        <v>143</v>
      </c>
      <c r="E163" s="198" t="s">
        <v>1</v>
      </c>
      <c r="F163" s="199" t="s">
        <v>865</v>
      </c>
      <c r="H163" s="198" t="s">
        <v>1</v>
      </c>
      <c r="I163" s="200"/>
      <c r="L163" s="197"/>
      <c r="M163" s="201"/>
      <c r="N163" s="202"/>
      <c r="O163" s="202"/>
      <c r="P163" s="202"/>
      <c r="Q163" s="202"/>
      <c r="R163" s="202"/>
      <c r="S163" s="202"/>
      <c r="T163" s="203"/>
      <c r="AT163" s="198" t="s">
        <v>143</v>
      </c>
      <c r="AU163" s="198" t="s">
        <v>83</v>
      </c>
      <c r="AV163" s="14" t="s">
        <v>81</v>
      </c>
      <c r="AW163" s="14" t="s">
        <v>30</v>
      </c>
      <c r="AX163" s="14" t="s">
        <v>73</v>
      </c>
      <c r="AY163" s="198" t="s">
        <v>132</v>
      </c>
    </row>
    <row r="164" spans="2:65" s="12" customFormat="1" ht="22.5">
      <c r="B164" s="167"/>
      <c r="D164" s="164" t="s">
        <v>143</v>
      </c>
      <c r="E164" s="168" t="s">
        <v>1</v>
      </c>
      <c r="F164" s="169" t="s">
        <v>884</v>
      </c>
      <c r="H164" s="170">
        <v>10.56</v>
      </c>
      <c r="I164" s="171"/>
      <c r="L164" s="167"/>
      <c r="M164" s="172"/>
      <c r="N164" s="173"/>
      <c r="O164" s="173"/>
      <c r="P164" s="173"/>
      <c r="Q164" s="173"/>
      <c r="R164" s="173"/>
      <c r="S164" s="173"/>
      <c r="T164" s="174"/>
      <c r="AT164" s="168" t="s">
        <v>143</v>
      </c>
      <c r="AU164" s="168" t="s">
        <v>83</v>
      </c>
      <c r="AV164" s="12" t="s">
        <v>83</v>
      </c>
      <c r="AW164" s="12" t="s">
        <v>30</v>
      </c>
      <c r="AX164" s="12" t="s">
        <v>73</v>
      </c>
      <c r="AY164" s="168" t="s">
        <v>132</v>
      </c>
    </row>
    <row r="165" spans="2:65" s="12" customFormat="1" ht="11.25">
      <c r="B165" s="167"/>
      <c r="D165" s="164" t="s">
        <v>143</v>
      </c>
      <c r="E165" s="168" t="s">
        <v>1</v>
      </c>
      <c r="F165" s="169" t="s">
        <v>885</v>
      </c>
      <c r="H165" s="170">
        <v>8.7739999999999991</v>
      </c>
      <c r="I165" s="171"/>
      <c r="L165" s="167"/>
      <c r="M165" s="172"/>
      <c r="N165" s="173"/>
      <c r="O165" s="173"/>
      <c r="P165" s="173"/>
      <c r="Q165" s="173"/>
      <c r="R165" s="173"/>
      <c r="S165" s="173"/>
      <c r="T165" s="174"/>
      <c r="AT165" s="168" t="s">
        <v>143</v>
      </c>
      <c r="AU165" s="168" t="s">
        <v>83</v>
      </c>
      <c r="AV165" s="12" t="s">
        <v>83</v>
      </c>
      <c r="AW165" s="12" t="s">
        <v>30</v>
      </c>
      <c r="AX165" s="12" t="s">
        <v>73</v>
      </c>
      <c r="AY165" s="168" t="s">
        <v>132</v>
      </c>
    </row>
    <row r="166" spans="2:65" s="12" customFormat="1" ht="11.25">
      <c r="B166" s="167"/>
      <c r="D166" s="164" t="s">
        <v>143</v>
      </c>
      <c r="E166" s="168" t="s">
        <v>1</v>
      </c>
      <c r="F166" s="169" t="s">
        <v>886</v>
      </c>
      <c r="H166" s="170">
        <v>65.28</v>
      </c>
      <c r="I166" s="171"/>
      <c r="L166" s="167"/>
      <c r="M166" s="172"/>
      <c r="N166" s="173"/>
      <c r="O166" s="173"/>
      <c r="P166" s="173"/>
      <c r="Q166" s="173"/>
      <c r="R166" s="173"/>
      <c r="S166" s="173"/>
      <c r="T166" s="174"/>
      <c r="AT166" s="168" t="s">
        <v>143</v>
      </c>
      <c r="AU166" s="168" t="s">
        <v>83</v>
      </c>
      <c r="AV166" s="12" t="s">
        <v>83</v>
      </c>
      <c r="AW166" s="12" t="s">
        <v>30</v>
      </c>
      <c r="AX166" s="12" t="s">
        <v>73</v>
      </c>
      <c r="AY166" s="168" t="s">
        <v>132</v>
      </c>
    </row>
    <row r="167" spans="2:65" s="12" customFormat="1" ht="11.25">
      <c r="B167" s="167"/>
      <c r="D167" s="164" t="s">
        <v>143</v>
      </c>
      <c r="E167" s="168" t="s">
        <v>1</v>
      </c>
      <c r="F167" s="169" t="s">
        <v>887</v>
      </c>
      <c r="H167" s="170">
        <v>104.902</v>
      </c>
      <c r="I167" s="171"/>
      <c r="L167" s="167"/>
      <c r="M167" s="172"/>
      <c r="N167" s="173"/>
      <c r="O167" s="173"/>
      <c r="P167" s="173"/>
      <c r="Q167" s="173"/>
      <c r="R167" s="173"/>
      <c r="S167" s="173"/>
      <c r="T167" s="174"/>
      <c r="AT167" s="168" t="s">
        <v>143</v>
      </c>
      <c r="AU167" s="168" t="s">
        <v>83</v>
      </c>
      <c r="AV167" s="12" t="s">
        <v>83</v>
      </c>
      <c r="AW167" s="12" t="s">
        <v>30</v>
      </c>
      <c r="AX167" s="12" t="s">
        <v>73</v>
      </c>
      <c r="AY167" s="168" t="s">
        <v>132</v>
      </c>
    </row>
    <row r="168" spans="2:65" s="12" customFormat="1" ht="11.25">
      <c r="B168" s="167"/>
      <c r="D168" s="164" t="s">
        <v>143</v>
      </c>
      <c r="E168" s="168" t="s">
        <v>1</v>
      </c>
      <c r="F168" s="169" t="s">
        <v>888</v>
      </c>
      <c r="H168" s="170">
        <v>129.80799999999999</v>
      </c>
      <c r="I168" s="171"/>
      <c r="L168" s="167"/>
      <c r="M168" s="172"/>
      <c r="N168" s="173"/>
      <c r="O168" s="173"/>
      <c r="P168" s="173"/>
      <c r="Q168" s="173"/>
      <c r="R168" s="173"/>
      <c r="S168" s="173"/>
      <c r="T168" s="174"/>
      <c r="AT168" s="168" t="s">
        <v>143</v>
      </c>
      <c r="AU168" s="168" t="s">
        <v>83</v>
      </c>
      <c r="AV168" s="12" t="s">
        <v>83</v>
      </c>
      <c r="AW168" s="12" t="s">
        <v>30</v>
      </c>
      <c r="AX168" s="12" t="s">
        <v>73</v>
      </c>
      <c r="AY168" s="168" t="s">
        <v>132</v>
      </c>
    </row>
    <row r="169" spans="2:65" s="12" customFormat="1" ht="11.25">
      <c r="B169" s="167"/>
      <c r="D169" s="164" t="s">
        <v>143</v>
      </c>
      <c r="E169" s="168" t="s">
        <v>1</v>
      </c>
      <c r="F169" s="169" t="s">
        <v>889</v>
      </c>
      <c r="H169" s="170">
        <v>75.36</v>
      </c>
      <c r="I169" s="171"/>
      <c r="L169" s="167"/>
      <c r="M169" s="172"/>
      <c r="N169" s="173"/>
      <c r="O169" s="173"/>
      <c r="P169" s="173"/>
      <c r="Q169" s="173"/>
      <c r="R169" s="173"/>
      <c r="S169" s="173"/>
      <c r="T169" s="174"/>
      <c r="AT169" s="168" t="s">
        <v>143</v>
      </c>
      <c r="AU169" s="168" t="s">
        <v>83</v>
      </c>
      <c r="AV169" s="12" t="s">
        <v>83</v>
      </c>
      <c r="AW169" s="12" t="s">
        <v>30</v>
      </c>
      <c r="AX169" s="12" t="s">
        <v>73</v>
      </c>
      <c r="AY169" s="168" t="s">
        <v>132</v>
      </c>
    </row>
    <row r="170" spans="2:65" s="15" customFormat="1" ht="11.25">
      <c r="B170" s="204"/>
      <c r="D170" s="164" t="s">
        <v>143</v>
      </c>
      <c r="E170" s="205" t="s">
        <v>1</v>
      </c>
      <c r="F170" s="206" t="s">
        <v>466</v>
      </c>
      <c r="H170" s="207">
        <v>394.68400000000003</v>
      </c>
      <c r="I170" s="208"/>
      <c r="L170" s="204"/>
      <c r="M170" s="209"/>
      <c r="N170" s="210"/>
      <c r="O170" s="210"/>
      <c r="P170" s="210"/>
      <c r="Q170" s="210"/>
      <c r="R170" s="210"/>
      <c r="S170" s="210"/>
      <c r="T170" s="211"/>
      <c r="AT170" s="205" t="s">
        <v>143</v>
      </c>
      <c r="AU170" s="205" t="s">
        <v>83</v>
      </c>
      <c r="AV170" s="15" t="s">
        <v>156</v>
      </c>
      <c r="AW170" s="15" t="s">
        <v>30</v>
      </c>
      <c r="AX170" s="15" t="s">
        <v>73</v>
      </c>
      <c r="AY170" s="205" t="s">
        <v>132</v>
      </c>
    </row>
    <row r="171" spans="2:65" s="14" customFormat="1" ht="11.25">
      <c r="B171" s="197"/>
      <c r="D171" s="164" t="s">
        <v>143</v>
      </c>
      <c r="E171" s="198" t="s">
        <v>1</v>
      </c>
      <c r="F171" s="199" t="s">
        <v>872</v>
      </c>
      <c r="H171" s="198" t="s">
        <v>1</v>
      </c>
      <c r="I171" s="200"/>
      <c r="L171" s="197"/>
      <c r="M171" s="201"/>
      <c r="N171" s="202"/>
      <c r="O171" s="202"/>
      <c r="P171" s="202"/>
      <c r="Q171" s="202"/>
      <c r="R171" s="202"/>
      <c r="S171" s="202"/>
      <c r="T171" s="203"/>
      <c r="AT171" s="198" t="s">
        <v>143</v>
      </c>
      <c r="AU171" s="198" t="s">
        <v>83</v>
      </c>
      <c r="AV171" s="14" t="s">
        <v>81</v>
      </c>
      <c r="AW171" s="14" t="s">
        <v>30</v>
      </c>
      <c r="AX171" s="14" t="s">
        <v>73</v>
      </c>
      <c r="AY171" s="198" t="s">
        <v>132</v>
      </c>
    </row>
    <row r="172" spans="2:65" s="12" customFormat="1" ht="22.5">
      <c r="B172" s="167"/>
      <c r="D172" s="164" t="s">
        <v>143</v>
      </c>
      <c r="E172" s="168" t="s">
        <v>1</v>
      </c>
      <c r="F172" s="169" t="s">
        <v>890</v>
      </c>
      <c r="H172" s="170">
        <v>11.856</v>
      </c>
      <c r="I172" s="171"/>
      <c r="L172" s="167"/>
      <c r="M172" s="172"/>
      <c r="N172" s="173"/>
      <c r="O172" s="173"/>
      <c r="P172" s="173"/>
      <c r="Q172" s="173"/>
      <c r="R172" s="173"/>
      <c r="S172" s="173"/>
      <c r="T172" s="174"/>
      <c r="AT172" s="168" t="s">
        <v>143</v>
      </c>
      <c r="AU172" s="168" t="s">
        <v>83</v>
      </c>
      <c r="AV172" s="12" t="s">
        <v>83</v>
      </c>
      <c r="AW172" s="12" t="s">
        <v>30</v>
      </c>
      <c r="AX172" s="12" t="s">
        <v>73</v>
      </c>
      <c r="AY172" s="168" t="s">
        <v>132</v>
      </c>
    </row>
    <row r="173" spans="2:65" s="12" customFormat="1" ht="11.25">
      <c r="B173" s="167"/>
      <c r="D173" s="164" t="s">
        <v>143</v>
      </c>
      <c r="E173" s="168" t="s">
        <v>1</v>
      </c>
      <c r="F173" s="169" t="s">
        <v>891</v>
      </c>
      <c r="H173" s="170">
        <v>7.7220000000000004</v>
      </c>
      <c r="I173" s="171"/>
      <c r="L173" s="167"/>
      <c r="M173" s="172"/>
      <c r="N173" s="173"/>
      <c r="O173" s="173"/>
      <c r="P173" s="173"/>
      <c r="Q173" s="173"/>
      <c r="R173" s="173"/>
      <c r="S173" s="173"/>
      <c r="T173" s="174"/>
      <c r="AT173" s="168" t="s">
        <v>143</v>
      </c>
      <c r="AU173" s="168" t="s">
        <v>83</v>
      </c>
      <c r="AV173" s="12" t="s">
        <v>83</v>
      </c>
      <c r="AW173" s="12" t="s">
        <v>30</v>
      </c>
      <c r="AX173" s="12" t="s">
        <v>73</v>
      </c>
      <c r="AY173" s="168" t="s">
        <v>132</v>
      </c>
    </row>
    <row r="174" spans="2:65" s="12" customFormat="1" ht="11.25">
      <c r="B174" s="167"/>
      <c r="D174" s="164" t="s">
        <v>143</v>
      </c>
      <c r="E174" s="168" t="s">
        <v>1</v>
      </c>
      <c r="F174" s="169" t="s">
        <v>892</v>
      </c>
      <c r="H174" s="170">
        <v>8.3719999999999999</v>
      </c>
      <c r="I174" s="171"/>
      <c r="L174" s="167"/>
      <c r="M174" s="172"/>
      <c r="N174" s="173"/>
      <c r="O174" s="173"/>
      <c r="P174" s="173"/>
      <c r="Q174" s="173"/>
      <c r="R174" s="173"/>
      <c r="S174" s="173"/>
      <c r="T174" s="174"/>
      <c r="AT174" s="168" t="s">
        <v>143</v>
      </c>
      <c r="AU174" s="168" t="s">
        <v>83</v>
      </c>
      <c r="AV174" s="12" t="s">
        <v>83</v>
      </c>
      <c r="AW174" s="12" t="s">
        <v>30</v>
      </c>
      <c r="AX174" s="12" t="s">
        <v>73</v>
      </c>
      <c r="AY174" s="168" t="s">
        <v>132</v>
      </c>
    </row>
    <row r="175" spans="2:65" s="15" customFormat="1" ht="11.25">
      <c r="B175" s="204"/>
      <c r="D175" s="164" t="s">
        <v>143</v>
      </c>
      <c r="E175" s="205" t="s">
        <v>1</v>
      </c>
      <c r="F175" s="206" t="s">
        <v>466</v>
      </c>
      <c r="H175" s="207">
        <v>27.95</v>
      </c>
      <c r="I175" s="208"/>
      <c r="L175" s="204"/>
      <c r="M175" s="209"/>
      <c r="N175" s="210"/>
      <c r="O175" s="210"/>
      <c r="P175" s="210"/>
      <c r="Q175" s="210"/>
      <c r="R175" s="210"/>
      <c r="S175" s="210"/>
      <c r="T175" s="211"/>
      <c r="AT175" s="205" t="s">
        <v>143</v>
      </c>
      <c r="AU175" s="205" t="s">
        <v>83</v>
      </c>
      <c r="AV175" s="15" t="s">
        <v>156</v>
      </c>
      <c r="AW175" s="15" t="s">
        <v>30</v>
      </c>
      <c r="AX175" s="15" t="s">
        <v>73</v>
      </c>
      <c r="AY175" s="205" t="s">
        <v>132</v>
      </c>
    </row>
    <row r="176" spans="2:65" s="13" customFormat="1" ht="11.25">
      <c r="B176" s="175"/>
      <c r="D176" s="164" t="s">
        <v>143</v>
      </c>
      <c r="E176" s="176" t="s">
        <v>1</v>
      </c>
      <c r="F176" s="177" t="s">
        <v>155</v>
      </c>
      <c r="H176" s="178">
        <v>422.63400000000001</v>
      </c>
      <c r="I176" s="179"/>
      <c r="L176" s="175"/>
      <c r="M176" s="180"/>
      <c r="N176" s="181"/>
      <c r="O176" s="181"/>
      <c r="P176" s="181"/>
      <c r="Q176" s="181"/>
      <c r="R176" s="181"/>
      <c r="S176" s="181"/>
      <c r="T176" s="182"/>
      <c r="AT176" s="176" t="s">
        <v>143</v>
      </c>
      <c r="AU176" s="176" t="s">
        <v>83</v>
      </c>
      <c r="AV176" s="13" t="s">
        <v>139</v>
      </c>
      <c r="AW176" s="13" t="s">
        <v>30</v>
      </c>
      <c r="AX176" s="13" t="s">
        <v>73</v>
      </c>
      <c r="AY176" s="176" t="s">
        <v>132</v>
      </c>
    </row>
    <row r="177" spans="2:65" s="12" customFormat="1" ht="11.25">
      <c r="B177" s="167"/>
      <c r="D177" s="164" t="s">
        <v>143</v>
      </c>
      <c r="E177" s="168" t="s">
        <v>1</v>
      </c>
      <c r="F177" s="169" t="s">
        <v>893</v>
      </c>
      <c r="H177" s="170">
        <v>422.6</v>
      </c>
      <c r="I177" s="171"/>
      <c r="L177" s="167"/>
      <c r="M177" s="172"/>
      <c r="N177" s="173"/>
      <c r="O177" s="173"/>
      <c r="P177" s="173"/>
      <c r="Q177" s="173"/>
      <c r="R177" s="173"/>
      <c r="S177" s="173"/>
      <c r="T177" s="174"/>
      <c r="AT177" s="168" t="s">
        <v>143</v>
      </c>
      <c r="AU177" s="168" t="s">
        <v>83</v>
      </c>
      <c r="AV177" s="12" t="s">
        <v>83</v>
      </c>
      <c r="AW177" s="12" t="s">
        <v>30</v>
      </c>
      <c r="AX177" s="12" t="s">
        <v>81</v>
      </c>
      <c r="AY177" s="168" t="s">
        <v>132</v>
      </c>
    </row>
    <row r="178" spans="2:65" s="1" customFormat="1" ht="36" customHeight="1">
      <c r="B178" s="150"/>
      <c r="C178" s="151" t="s">
        <v>211</v>
      </c>
      <c r="D178" s="151" t="s">
        <v>134</v>
      </c>
      <c r="E178" s="152" t="s">
        <v>894</v>
      </c>
      <c r="F178" s="153" t="s">
        <v>895</v>
      </c>
      <c r="G178" s="154" t="s">
        <v>220</v>
      </c>
      <c r="H178" s="155">
        <v>422.6</v>
      </c>
      <c r="I178" s="156"/>
      <c r="J178" s="157">
        <f>ROUND(I178*H178,2)</f>
        <v>0</v>
      </c>
      <c r="K178" s="153" t="s">
        <v>424</v>
      </c>
      <c r="L178" s="32"/>
      <c r="M178" s="158" t="s">
        <v>1</v>
      </c>
      <c r="N178" s="159" t="s">
        <v>38</v>
      </c>
      <c r="O178" s="55"/>
      <c r="P178" s="160">
        <f>O178*H178</f>
        <v>0</v>
      </c>
      <c r="Q178" s="160">
        <v>0</v>
      </c>
      <c r="R178" s="160">
        <f>Q178*H178</f>
        <v>0</v>
      </c>
      <c r="S178" s="160">
        <v>0</v>
      </c>
      <c r="T178" s="161">
        <f>S178*H178</f>
        <v>0</v>
      </c>
      <c r="AR178" s="162" t="s">
        <v>139</v>
      </c>
      <c r="AT178" s="162" t="s">
        <v>134</v>
      </c>
      <c r="AU178" s="162" t="s">
        <v>83</v>
      </c>
      <c r="AY178" s="17" t="s">
        <v>132</v>
      </c>
      <c r="BE178" s="163">
        <f>IF(N178="základní",J178,0)</f>
        <v>0</v>
      </c>
      <c r="BF178" s="163">
        <f>IF(N178="snížená",J178,0)</f>
        <v>0</v>
      </c>
      <c r="BG178" s="163">
        <f>IF(N178="zákl. přenesená",J178,0)</f>
        <v>0</v>
      </c>
      <c r="BH178" s="163">
        <f>IF(N178="sníž. přenesená",J178,0)</f>
        <v>0</v>
      </c>
      <c r="BI178" s="163">
        <f>IF(N178="nulová",J178,0)</f>
        <v>0</v>
      </c>
      <c r="BJ178" s="17" t="s">
        <v>81</v>
      </c>
      <c r="BK178" s="163">
        <f>ROUND(I178*H178,2)</f>
        <v>0</v>
      </c>
      <c r="BL178" s="17" t="s">
        <v>139</v>
      </c>
      <c r="BM178" s="162" t="s">
        <v>896</v>
      </c>
    </row>
    <row r="179" spans="2:65" s="12" customFormat="1" ht="11.25">
      <c r="B179" s="167"/>
      <c r="D179" s="164" t="s">
        <v>143</v>
      </c>
      <c r="E179" s="168" t="s">
        <v>1</v>
      </c>
      <c r="F179" s="169" t="s">
        <v>893</v>
      </c>
      <c r="H179" s="170">
        <v>422.6</v>
      </c>
      <c r="I179" s="171"/>
      <c r="L179" s="167"/>
      <c r="M179" s="172"/>
      <c r="N179" s="173"/>
      <c r="O179" s="173"/>
      <c r="P179" s="173"/>
      <c r="Q179" s="173"/>
      <c r="R179" s="173"/>
      <c r="S179" s="173"/>
      <c r="T179" s="174"/>
      <c r="AT179" s="168" t="s">
        <v>143</v>
      </c>
      <c r="AU179" s="168" t="s">
        <v>83</v>
      </c>
      <c r="AV179" s="12" t="s">
        <v>83</v>
      </c>
      <c r="AW179" s="12" t="s">
        <v>30</v>
      </c>
      <c r="AX179" s="12" t="s">
        <v>81</v>
      </c>
      <c r="AY179" s="168" t="s">
        <v>132</v>
      </c>
    </row>
    <row r="180" spans="2:65" s="1" customFormat="1" ht="48" customHeight="1">
      <c r="B180" s="150"/>
      <c r="C180" s="151" t="s">
        <v>217</v>
      </c>
      <c r="D180" s="151" t="s">
        <v>134</v>
      </c>
      <c r="E180" s="152" t="s">
        <v>897</v>
      </c>
      <c r="F180" s="153" t="s">
        <v>898</v>
      </c>
      <c r="G180" s="154" t="s">
        <v>137</v>
      </c>
      <c r="H180" s="155">
        <v>116.2</v>
      </c>
      <c r="I180" s="156"/>
      <c r="J180" s="157">
        <f>ROUND(I180*H180,2)</f>
        <v>0</v>
      </c>
      <c r="K180" s="153" t="s">
        <v>424</v>
      </c>
      <c r="L180" s="32"/>
      <c r="M180" s="158" t="s">
        <v>1</v>
      </c>
      <c r="N180" s="159" t="s">
        <v>38</v>
      </c>
      <c r="O180" s="55"/>
      <c r="P180" s="160">
        <f>O180*H180</f>
        <v>0</v>
      </c>
      <c r="Q180" s="160">
        <v>0</v>
      </c>
      <c r="R180" s="160">
        <f>Q180*H180</f>
        <v>0</v>
      </c>
      <c r="S180" s="160">
        <v>0</v>
      </c>
      <c r="T180" s="161">
        <f>S180*H180</f>
        <v>0</v>
      </c>
      <c r="AR180" s="162" t="s">
        <v>139</v>
      </c>
      <c r="AT180" s="162" t="s">
        <v>134</v>
      </c>
      <c r="AU180" s="162" t="s">
        <v>83</v>
      </c>
      <c r="AY180" s="17" t="s">
        <v>132</v>
      </c>
      <c r="BE180" s="163">
        <f>IF(N180="základní",J180,0)</f>
        <v>0</v>
      </c>
      <c r="BF180" s="163">
        <f>IF(N180="snížená",J180,0)</f>
        <v>0</v>
      </c>
      <c r="BG180" s="163">
        <f>IF(N180="zákl. přenesená",J180,0)</f>
        <v>0</v>
      </c>
      <c r="BH180" s="163">
        <f>IF(N180="sníž. přenesená",J180,0)</f>
        <v>0</v>
      </c>
      <c r="BI180" s="163">
        <f>IF(N180="nulová",J180,0)</f>
        <v>0</v>
      </c>
      <c r="BJ180" s="17" t="s">
        <v>81</v>
      </c>
      <c r="BK180" s="163">
        <f>ROUND(I180*H180,2)</f>
        <v>0</v>
      </c>
      <c r="BL180" s="17" t="s">
        <v>139</v>
      </c>
      <c r="BM180" s="162" t="s">
        <v>899</v>
      </c>
    </row>
    <row r="181" spans="2:65" s="12" customFormat="1" ht="11.25">
      <c r="B181" s="167"/>
      <c r="D181" s="164" t="s">
        <v>143</v>
      </c>
      <c r="E181" s="168" t="s">
        <v>1</v>
      </c>
      <c r="F181" s="169" t="s">
        <v>900</v>
      </c>
      <c r="H181" s="170">
        <v>116.2</v>
      </c>
      <c r="I181" s="171"/>
      <c r="L181" s="167"/>
      <c r="M181" s="172"/>
      <c r="N181" s="173"/>
      <c r="O181" s="173"/>
      <c r="P181" s="173"/>
      <c r="Q181" s="173"/>
      <c r="R181" s="173"/>
      <c r="S181" s="173"/>
      <c r="T181" s="174"/>
      <c r="AT181" s="168" t="s">
        <v>143</v>
      </c>
      <c r="AU181" s="168" t="s">
        <v>83</v>
      </c>
      <c r="AV181" s="12" t="s">
        <v>83</v>
      </c>
      <c r="AW181" s="12" t="s">
        <v>30</v>
      </c>
      <c r="AX181" s="12" t="s">
        <v>81</v>
      </c>
      <c r="AY181" s="168" t="s">
        <v>132</v>
      </c>
    </row>
    <row r="182" spans="2:65" s="1" customFormat="1" ht="60" customHeight="1">
      <c r="B182" s="150"/>
      <c r="C182" s="151" t="s">
        <v>8</v>
      </c>
      <c r="D182" s="151" t="s">
        <v>134</v>
      </c>
      <c r="E182" s="152" t="s">
        <v>178</v>
      </c>
      <c r="F182" s="153" t="s">
        <v>179</v>
      </c>
      <c r="G182" s="154" t="s">
        <v>137</v>
      </c>
      <c r="H182" s="155">
        <v>96.3</v>
      </c>
      <c r="I182" s="156"/>
      <c r="J182" s="157">
        <f>ROUND(I182*H182,2)</f>
        <v>0</v>
      </c>
      <c r="K182" s="153" t="s">
        <v>424</v>
      </c>
      <c r="L182" s="32"/>
      <c r="M182" s="158" t="s">
        <v>1</v>
      </c>
      <c r="N182" s="159" t="s">
        <v>38</v>
      </c>
      <c r="O182" s="55"/>
      <c r="P182" s="160">
        <f>O182*H182</f>
        <v>0</v>
      </c>
      <c r="Q182" s="160">
        <v>0</v>
      </c>
      <c r="R182" s="160">
        <f>Q182*H182</f>
        <v>0</v>
      </c>
      <c r="S182" s="160">
        <v>0</v>
      </c>
      <c r="T182" s="161">
        <f>S182*H182</f>
        <v>0</v>
      </c>
      <c r="AR182" s="162" t="s">
        <v>139</v>
      </c>
      <c r="AT182" s="162" t="s">
        <v>134</v>
      </c>
      <c r="AU182" s="162" t="s">
        <v>83</v>
      </c>
      <c r="AY182" s="17" t="s">
        <v>132</v>
      </c>
      <c r="BE182" s="163">
        <f>IF(N182="základní",J182,0)</f>
        <v>0</v>
      </c>
      <c r="BF182" s="163">
        <f>IF(N182="snížená",J182,0)</f>
        <v>0</v>
      </c>
      <c r="BG182" s="163">
        <f>IF(N182="zákl. přenesená",J182,0)</f>
        <v>0</v>
      </c>
      <c r="BH182" s="163">
        <f>IF(N182="sníž. přenesená",J182,0)</f>
        <v>0</v>
      </c>
      <c r="BI182" s="163">
        <f>IF(N182="nulová",J182,0)</f>
        <v>0</v>
      </c>
      <c r="BJ182" s="17" t="s">
        <v>81</v>
      </c>
      <c r="BK182" s="163">
        <f>ROUND(I182*H182,2)</f>
        <v>0</v>
      </c>
      <c r="BL182" s="17" t="s">
        <v>139</v>
      </c>
      <c r="BM182" s="162" t="s">
        <v>901</v>
      </c>
    </row>
    <row r="183" spans="2:65" s="12" customFormat="1" ht="11.25">
      <c r="B183" s="167"/>
      <c r="D183" s="164" t="s">
        <v>143</v>
      </c>
      <c r="E183" s="168" t="s">
        <v>1</v>
      </c>
      <c r="F183" s="169" t="s">
        <v>902</v>
      </c>
      <c r="H183" s="170">
        <v>96.3</v>
      </c>
      <c r="I183" s="171"/>
      <c r="L183" s="167"/>
      <c r="M183" s="172"/>
      <c r="N183" s="173"/>
      <c r="O183" s="173"/>
      <c r="P183" s="173"/>
      <c r="Q183" s="173"/>
      <c r="R183" s="173"/>
      <c r="S183" s="173"/>
      <c r="T183" s="174"/>
      <c r="AT183" s="168" t="s">
        <v>143</v>
      </c>
      <c r="AU183" s="168" t="s">
        <v>83</v>
      </c>
      <c r="AV183" s="12" t="s">
        <v>83</v>
      </c>
      <c r="AW183" s="12" t="s">
        <v>30</v>
      </c>
      <c r="AX183" s="12" t="s">
        <v>81</v>
      </c>
      <c r="AY183" s="168" t="s">
        <v>132</v>
      </c>
    </row>
    <row r="184" spans="2:65" s="1" customFormat="1" ht="60" customHeight="1">
      <c r="B184" s="150"/>
      <c r="C184" s="151" t="s">
        <v>228</v>
      </c>
      <c r="D184" s="151" t="s">
        <v>134</v>
      </c>
      <c r="E184" s="152" t="s">
        <v>184</v>
      </c>
      <c r="F184" s="153" t="s">
        <v>185</v>
      </c>
      <c r="G184" s="154" t="s">
        <v>137</v>
      </c>
      <c r="H184" s="155">
        <v>2889</v>
      </c>
      <c r="I184" s="156"/>
      <c r="J184" s="157">
        <f>ROUND(I184*H184,2)</f>
        <v>0</v>
      </c>
      <c r="K184" s="153" t="s">
        <v>424</v>
      </c>
      <c r="L184" s="32"/>
      <c r="M184" s="158" t="s">
        <v>1</v>
      </c>
      <c r="N184" s="159" t="s">
        <v>38</v>
      </c>
      <c r="O184" s="55"/>
      <c r="P184" s="160">
        <f>O184*H184</f>
        <v>0</v>
      </c>
      <c r="Q184" s="160">
        <v>0</v>
      </c>
      <c r="R184" s="160">
        <f>Q184*H184</f>
        <v>0</v>
      </c>
      <c r="S184" s="160">
        <v>0</v>
      </c>
      <c r="T184" s="161">
        <f>S184*H184</f>
        <v>0</v>
      </c>
      <c r="AR184" s="162" t="s">
        <v>139</v>
      </c>
      <c r="AT184" s="162" t="s">
        <v>134</v>
      </c>
      <c r="AU184" s="162" t="s">
        <v>83</v>
      </c>
      <c r="AY184" s="17" t="s">
        <v>132</v>
      </c>
      <c r="BE184" s="163">
        <f>IF(N184="základní",J184,0)</f>
        <v>0</v>
      </c>
      <c r="BF184" s="163">
        <f>IF(N184="snížená",J184,0)</f>
        <v>0</v>
      </c>
      <c r="BG184" s="163">
        <f>IF(N184="zákl. přenesená",J184,0)</f>
        <v>0</v>
      </c>
      <c r="BH184" s="163">
        <f>IF(N184="sníž. přenesená",J184,0)</f>
        <v>0</v>
      </c>
      <c r="BI184" s="163">
        <f>IF(N184="nulová",J184,0)</f>
        <v>0</v>
      </c>
      <c r="BJ184" s="17" t="s">
        <v>81</v>
      </c>
      <c r="BK184" s="163">
        <f>ROUND(I184*H184,2)</f>
        <v>0</v>
      </c>
      <c r="BL184" s="17" t="s">
        <v>139</v>
      </c>
      <c r="BM184" s="162" t="s">
        <v>903</v>
      </c>
    </row>
    <row r="185" spans="2:65" s="12" customFormat="1" ht="11.25">
      <c r="B185" s="167"/>
      <c r="D185" s="164" t="s">
        <v>143</v>
      </c>
      <c r="E185" s="168" t="s">
        <v>1</v>
      </c>
      <c r="F185" s="169" t="s">
        <v>904</v>
      </c>
      <c r="H185" s="170">
        <v>2889</v>
      </c>
      <c r="I185" s="171"/>
      <c r="L185" s="167"/>
      <c r="M185" s="172"/>
      <c r="N185" s="173"/>
      <c r="O185" s="173"/>
      <c r="P185" s="173"/>
      <c r="Q185" s="173"/>
      <c r="R185" s="173"/>
      <c r="S185" s="173"/>
      <c r="T185" s="174"/>
      <c r="AT185" s="168" t="s">
        <v>143</v>
      </c>
      <c r="AU185" s="168" t="s">
        <v>83</v>
      </c>
      <c r="AV185" s="12" t="s">
        <v>83</v>
      </c>
      <c r="AW185" s="12" t="s">
        <v>30</v>
      </c>
      <c r="AX185" s="12" t="s">
        <v>81</v>
      </c>
      <c r="AY185" s="168" t="s">
        <v>132</v>
      </c>
    </row>
    <row r="186" spans="2:65" s="1" customFormat="1" ht="16.5" customHeight="1">
      <c r="B186" s="150"/>
      <c r="C186" s="151" t="s">
        <v>234</v>
      </c>
      <c r="D186" s="151" t="s">
        <v>134</v>
      </c>
      <c r="E186" s="152" t="s">
        <v>207</v>
      </c>
      <c r="F186" s="153" t="s">
        <v>208</v>
      </c>
      <c r="G186" s="154" t="s">
        <v>137</v>
      </c>
      <c r="H186" s="155">
        <v>96.3</v>
      </c>
      <c r="I186" s="156"/>
      <c r="J186" s="157">
        <f>ROUND(I186*H186,2)</f>
        <v>0</v>
      </c>
      <c r="K186" s="153" t="s">
        <v>424</v>
      </c>
      <c r="L186" s="32"/>
      <c r="M186" s="158" t="s">
        <v>1</v>
      </c>
      <c r="N186" s="159" t="s">
        <v>38</v>
      </c>
      <c r="O186" s="55"/>
      <c r="P186" s="160">
        <f>O186*H186</f>
        <v>0</v>
      </c>
      <c r="Q186" s="160">
        <v>0</v>
      </c>
      <c r="R186" s="160">
        <f>Q186*H186</f>
        <v>0</v>
      </c>
      <c r="S186" s="160">
        <v>0</v>
      </c>
      <c r="T186" s="161">
        <f>S186*H186</f>
        <v>0</v>
      </c>
      <c r="AR186" s="162" t="s">
        <v>139</v>
      </c>
      <c r="AT186" s="162" t="s">
        <v>134</v>
      </c>
      <c r="AU186" s="162" t="s">
        <v>83</v>
      </c>
      <c r="AY186" s="17" t="s">
        <v>132</v>
      </c>
      <c r="BE186" s="163">
        <f>IF(N186="základní",J186,0)</f>
        <v>0</v>
      </c>
      <c r="BF186" s="163">
        <f>IF(N186="snížená",J186,0)</f>
        <v>0</v>
      </c>
      <c r="BG186" s="163">
        <f>IF(N186="zákl. přenesená",J186,0)</f>
        <v>0</v>
      </c>
      <c r="BH186" s="163">
        <f>IF(N186="sníž. přenesená",J186,0)</f>
        <v>0</v>
      </c>
      <c r="BI186" s="163">
        <f>IF(N186="nulová",J186,0)</f>
        <v>0</v>
      </c>
      <c r="BJ186" s="17" t="s">
        <v>81</v>
      </c>
      <c r="BK186" s="163">
        <f>ROUND(I186*H186,2)</f>
        <v>0</v>
      </c>
      <c r="BL186" s="17" t="s">
        <v>139</v>
      </c>
      <c r="BM186" s="162" t="s">
        <v>905</v>
      </c>
    </row>
    <row r="187" spans="2:65" s="12" customFormat="1" ht="11.25">
      <c r="B187" s="167"/>
      <c r="D187" s="164" t="s">
        <v>143</v>
      </c>
      <c r="E187" s="168" t="s">
        <v>1</v>
      </c>
      <c r="F187" s="169" t="s">
        <v>906</v>
      </c>
      <c r="H187" s="170">
        <v>96.3</v>
      </c>
      <c r="I187" s="171"/>
      <c r="L187" s="167"/>
      <c r="M187" s="172"/>
      <c r="N187" s="173"/>
      <c r="O187" s="173"/>
      <c r="P187" s="173"/>
      <c r="Q187" s="173"/>
      <c r="R187" s="173"/>
      <c r="S187" s="173"/>
      <c r="T187" s="174"/>
      <c r="AT187" s="168" t="s">
        <v>143</v>
      </c>
      <c r="AU187" s="168" t="s">
        <v>83</v>
      </c>
      <c r="AV187" s="12" t="s">
        <v>83</v>
      </c>
      <c r="AW187" s="12" t="s">
        <v>30</v>
      </c>
      <c r="AX187" s="12" t="s">
        <v>81</v>
      </c>
      <c r="AY187" s="168" t="s">
        <v>132</v>
      </c>
    </row>
    <row r="188" spans="2:65" s="1" customFormat="1" ht="36" customHeight="1">
      <c r="B188" s="150"/>
      <c r="C188" s="151" t="s">
        <v>239</v>
      </c>
      <c r="D188" s="151" t="s">
        <v>134</v>
      </c>
      <c r="E188" s="152" t="s">
        <v>212</v>
      </c>
      <c r="F188" s="153" t="s">
        <v>213</v>
      </c>
      <c r="G188" s="154" t="s">
        <v>203</v>
      </c>
      <c r="H188" s="155">
        <v>192.6</v>
      </c>
      <c r="I188" s="156"/>
      <c r="J188" s="157">
        <f>ROUND(I188*H188,2)</f>
        <v>0</v>
      </c>
      <c r="K188" s="153" t="s">
        <v>424</v>
      </c>
      <c r="L188" s="32"/>
      <c r="M188" s="158" t="s">
        <v>1</v>
      </c>
      <c r="N188" s="159" t="s">
        <v>38</v>
      </c>
      <c r="O188" s="55"/>
      <c r="P188" s="160">
        <f>O188*H188</f>
        <v>0</v>
      </c>
      <c r="Q188" s="160">
        <v>0</v>
      </c>
      <c r="R188" s="160">
        <f>Q188*H188</f>
        <v>0</v>
      </c>
      <c r="S188" s="160">
        <v>0</v>
      </c>
      <c r="T188" s="161">
        <f>S188*H188</f>
        <v>0</v>
      </c>
      <c r="AR188" s="162" t="s">
        <v>139</v>
      </c>
      <c r="AT188" s="162" t="s">
        <v>134</v>
      </c>
      <c r="AU188" s="162" t="s">
        <v>83</v>
      </c>
      <c r="AY188" s="17" t="s">
        <v>132</v>
      </c>
      <c r="BE188" s="163">
        <f>IF(N188="základní",J188,0)</f>
        <v>0</v>
      </c>
      <c r="BF188" s="163">
        <f>IF(N188="snížená",J188,0)</f>
        <v>0</v>
      </c>
      <c r="BG188" s="163">
        <f>IF(N188="zákl. přenesená",J188,0)</f>
        <v>0</v>
      </c>
      <c r="BH188" s="163">
        <f>IF(N188="sníž. přenesená",J188,0)</f>
        <v>0</v>
      </c>
      <c r="BI188" s="163">
        <f>IF(N188="nulová",J188,0)</f>
        <v>0</v>
      </c>
      <c r="BJ188" s="17" t="s">
        <v>81</v>
      </c>
      <c r="BK188" s="163">
        <f>ROUND(I188*H188,2)</f>
        <v>0</v>
      </c>
      <c r="BL188" s="17" t="s">
        <v>139</v>
      </c>
      <c r="BM188" s="162" t="s">
        <v>907</v>
      </c>
    </row>
    <row r="189" spans="2:65" s="12" customFormat="1" ht="11.25">
      <c r="B189" s="167"/>
      <c r="D189" s="164" t="s">
        <v>143</v>
      </c>
      <c r="E189" s="168" t="s">
        <v>1</v>
      </c>
      <c r="F189" s="169" t="s">
        <v>908</v>
      </c>
      <c r="H189" s="170">
        <v>192.6</v>
      </c>
      <c r="I189" s="171"/>
      <c r="L189" s="167"/>
      <c r="M189" s="172"/>
      <c r="N189" s="173"/>
      <c r="O189" s="173"/>
      <c r="P189" s="173"/>
      <c r="Q189" s="173"/>
      <c r="R189" s="173"/>
      <c r="S189" s="173"/>
      <c r="T189" s="174"/>
      <c r="AT189" s="168" t="s">
        <v>143</v>
      </c>
      <c r="AU189" s="168" t="s">
        <v>83</v>
      </c>
      <c r="AV189" s="12" t="s">
        <v>83</v>
      </c>
      <c r="AW189" s="12" t="s">
        <v>30</v>
      </c>
      <c r="AX189" s="12" t="s">
        <v>81</v>
      </c>
      <c r="AY189" s="168" t="s">
        <v>132</v>
      </c>
    </row>
    <row r="190" spans="2:65" s="1" customFormat="1" ht="36" customHeight="1">
      <c r="B190" s="150"/>
      <c r="C190" s="151" t="s">
        <v>249</v>
      </c>
      <c r="D190" s="151" t="s">
        <v>134</v>
      </c>
      <c r="E190" s="152" t="s">
        <v>511</v>
      </c>
      <c r="F190" s="153" t="s">
        <v>512</v>
      </c>
      <c r="G190" s="154" t="s">
        <v>137</v>
      </c>
      <c r="H190" s="155">
        <v>136.1</v>
      </c>
      <c r="I190" s="156"/>
      <c r="J190" s="157">
        <f>ROUND(I190*H190,2)</f>
        <v>0</v>
      </c>
      <c r="K190" s="153" t="s">
        <v>424</v>
      </c>
      <c r="L190" s="32"/>
      <c r="M190" s="158" t="s">
        <v>1</v>
      </c>
      <c r="N190" s="159" t="s">
        <v>38</v>
      </c>
      <c r="O190" s="55"/>
      <c r="P190" s="160">
        <f>O190*H190</f>
        <v>0</v>
      </c>
      <c r="Q190" s="160">
        <v>0</v>
      </c>
      <c r="R190" s="160">
        <f>Q190*H190</f>
        <v>0</v>
      </c>
      <c r="S190" s="160">
        <v>0</v>
      </c>
      <c r="T190" s="161">
        <f>S190*H190</f>
        <v>0</v>
      </c>
      <c r="AR190" s="162" t="s">
        <v>139</v>
      </c>
      <c r="AT190" s="162" t="s">
        <v>134</v>
      </c>
      <c r="AU190" s="162" t="s">
        <v>83</v>
      </c>
      <c r="AY190" s="17" t="s">
        <v>132</v>
      </c>
      <c r="BE190" s="163">
        <f>IF(N190="základní",J190,0)</f>
        <v>0</v>
      </c>
      <c r="BF190" s="163">
        <f>IF(N190="snížená",J190,0)</f>
        <v>0</v>
      </c>
      <c r="BG190" s="163">
        <f>IF(N190="zákl. přenesená",J190,0)</f>
        <v>0</v>
      </c>
      <c r="BH190" s="163">
        <f>IF(N190="sníž. přenesená",J190,0)</f>
        <v>0</v>
      </c>
      <c r="BI190" s="163">
        <f>IF(N190="nulová",J190,0)</f>
        <v>0</v>
      </c>
      <c r="BJ190" s="17" t="s">
        <v>81</v>
      </c>
      <c r="BK190" s="163">
        <f>ROUND(I190*H190,2)</f>
        <v>0</v>
      </c>
      <c r="BL190" s="17" t="s">
        <v>139</v>
      </c>
      <c r="BM190" s="162" t="s">
        <v>909</v>
      </c>
    </row>
    <row r="191" spans="2:65" s="12" customFormat="1" ht="11.25">
      <c r="B191" s="167"/>
      <c r="D191" s="164" t="s">
        <v>143</v>
      </c>
      <c r="E191" s="168" t="s">
        <v>1</v>
      </c>
      <c r="F191" s="169" t="s">
        <v>910</v>
      </c>
      <c r="H191" s="170">
        <v>232.4</v>
      </c>
      <c r="I191" s="171"/>
      <c r="L191" s="167"/>
      <c r="M191" s="172"/>
      <c r="N191" s="173"/>
      <c r="O191" s="173"/>
      <c r="P191" s="173"/>
      <c r="Q191" s="173"/>
      <c r="R191" s="173"/>
      <c r="S191" s="173"/>
      <c r="T191" s="174"/>
      <c r="AT191" s="168" t="s">
        <v>143</v>
      </c>
      <c r="AU191" s="168" t="s">
        <v>83</v>
      </c>
      <c r="AV191" s="12" t="s">
        <v>83</v>
      </c>
      <c r="AW191" s="12" t="s">
        <v>30</v>
      </c>
      <c r="AX191" s="12" t="s">
        <v>73</v>
      </c>
      <c r="AY191" s="168" t="s">
        <v>132</v>
      </c>
    </row>
    <row r="192" spans="2:65" s="12" customFormat="1" ht="11.25">
      <c r="B192" s="167"/>
      <c r="D192" s="164" t="s">
        <v>143</v>
      </c>
      <c r="E192" s="168" t="s">
        <v>1</v>
      </c>
      <c r="F192" s="169" t="s">
        <v>911</v>
      </c>
      <c r="H192" s="170">
        <v>-75.3</v>
      </c>
      <c r="I192" s="171"/>
      <c r="L192" s="167"/>
      <c r="M192" s="172"/>
      <c r="N192" s="173"/>
      <c r="O192" s="173"/>
      <c r="P192" s="173"/>
      <c r="Q192" s="173"/>
      <c r="R192" s="173"/>
      <c r="S192" s="173"/>
      <c r="T192" s="174"/>
      <c r="AT192" s="168" t="s">
        <v>143</v>
      </c>
      <c r="AU192" s="168" t="s">
        <v>83</v>
      </c>
      <c r="AV192" s="12" t="s">
        <v>83</v>
      </c>
      <c r="AW192" s="12" t="s">
        <v>30</v>
      </c>
      <c r="AX192" s="12" t="s">
        <v>73</v>
      </c>
      <c r="AY192" s="168" t="s">
        <v>132</v>
      </c>
    </row>
    <row r="193" spans="2:65" s="12" customFormat="1" ht="11.25">
      <c r="B193" s="167"/>
      <c r="D193" s="164" t="s">
        <v>143</v>
      </c>
      <c r="E193" s="168" t="s">
        <v>1</v>
      </c>
      <c r="F193" s="169" t="s">
        <v>912</v>
      </c>
      <c r="H193" s="170">
        <v>-19.100000000000001</v>
      </c>
      <c r="I193" s="171"/>
      <c r="L193" s="167"/>
      <c r="M193" s="172"/>
      <c r="N193" s="173"/>
      <c r="O193" s="173"/>
      <c r="P193" s="173"/>
      <c r="Q193" s="173"/>
      <c r="R193" s="173"/>
      <c r="S193" s="173"/>
      <c r="T193" s="174"/>
      <c r="AT193" s="168" t="s">
        <v>143</v>
      </c>
      <c r="AU193" s="168" t="s">
        <v>83</v>
      </c>
      <c r="AV193" s="12" t="s">
        <v>83</v>
      </c>
      <c r="AW193" s="12" t="s">
        <v>30</v>
      </c>
      <c r="AX193" s="12" t="s">
        <v>73</v>
      </c>
      <c r="AY193" s="168" t="s">
        <v>132</v>
      </c>
    </row>
    <row r="194" spans="2:65" s="12" customFormat="1" ht="11.25">
      <c r="B194" s="167"/>
      <c r="D194" s="164" t="s">
        <v>143</v>
      </c>
      <c r="E194" s="168" t="s">
        <v>1</v>
      </c>
      <c r="F194" s="169" t="s">
        <v>913</v>
      </c>
      <c r="H194" s="170">
        <v>-0.5</v>
      </c>
      <c r="I194" s="171"/>
      <c r="L194" s="167"/>
      <c r="M194" s="172"/>
      <c r="N194" s="173"/>
      <c r="O194" s="173"/>
      <c r="P194" s="173"/>
      <c r="Q194" s="173"/>
      <c r="R194" s="173"/>
      <c r="S194" s="173"/>
      <c r="T194" s="174"/>
      <c r="AT194" s="168" t="s">
        <v>143</v>
      </c>
      <c r="AU194" s="168" t="s">
        <v>83</v>
      </c>
      <c r="AV194" s="12" t="s">
        <v>83</v>
      </c>
      <c r="AW194" s="12" t="s">
        <v>30</v>
      </c>
      <c r="AX194" s="12" t="s">
        <v>73</v>
      </c>
      <c r="AY194" s="168" t="s">
        <v>132</v>
      </c>
    </row>
    <row r="195" spans="2:65" s="12" customFormat="1" ht="11.25">
      <c r="B195" s="167"/>
      <c r="D195" s="164" t="s">
        <v>143</v>
      </c>
      <c r="E195" s="168" t="s">
        <v>1</v>
      </c>
      <c r="F195" s="169" t="s">
        <v>914</v>
      </c>
      <c r="H195" s="170">
        <v>-1.367</v>
      </c>
      <c r="I195" s="171"/>
      <c r="L195" s="167"/>
      <c r="M195" s="172"/>
      <c r="N195" s="173"/>
      <c r="O195" s="173"/>
      <c r="P195" s="173"/>
      <c r="Q195" s="173"/>
      <c r="R195" s="173"/>
      <c r="S195" s="173"/>
      <c r="T195" s="174"/>
      <c r="AT195" s="168" t="s">
        <v>143</v>
      </c>
      <c r="AU195" s="168" t="s">
        <v>83</v>
      </c>
      <c r="AV195" s="12" t="s">
        <v>83</v>
      </c>
      <c r="AW195" s="12" t="s">
        <v>30</v>
      </c>
      <c r="AX195" s="12" t="s">
        <v>73</v>
      </c>
      <c r="AY195" s="168" t="s">
        <v>132</v>
      </c>
    </row>
    <row r="196" spans="2:65" s="13" customFormat="1" ht="11.25">
      <c r="B196" s="175"/>
      <c r="D196" s="164" t="s">
        <v>143</v>
      </c>
      <c r="E196" s="176" t="s">
        <v>1</v>
      </c>
      <c r="F196" s="177" t="s">
        <v>155</v>
      </c>
      <c r="H196" s="178">
        <v>136.13300000000004</v>
      </c>
      <c r="I196" s="179"/>
      <c r="L196" s="175"/>
      <c r="M196" s="180"/>
      <c r="N196" s="181"/>
      <c r="O196" s="181"/>
      <c r="P196" s="181"/>
      <c r="Q196" s="181"/>
      <c r="R196" s="181"/>
      <c r="S196" s="181"/>
      <c r="T196" s="182"/>
      <c r="AT196" s="176" t="s">
        <v>143</v>
      </c>
      <c r="AU196" s="176" t="s">
        <v>83</v>
      </c>
      <c r="AV196" s="13" t="s">
        <v>139</v>
      </c>
      <c r="AW196" s="13" t="s">
        <v>30</v>
      </c>
      <c r="AX196" s="13" t="s">
        <v>73</v>
      </c>
      <c r="AY196" s="176" t="s">
        <v>132</v>
      </c>
    </row>
    <row r="197" spans="2:65" s="12" customFormat="1" ht="11.25">
      <c r="B197" s="167"/>
      <c r="D197" s="164" t="s">
        <v>143</v>
      </c>
      <c r="E197" s="168" t="s">
        <v>1</v>
      </c>
      <c r="F197" s="169" t="s">
        <v>915</v>
      </c>
      <c r="H197" s="170">
        <v>136.1</v>
      </c>
      <c r="I197" s="171"/>
      <c r="L197" s="167"/>
      <c r="M197" s="172"/>
      <c r="N197" s="173"/>
      <c r="O197" s="173"/>
      <c r="P197" s="173"/>
      <c r="Q197" s="173"/>
      <c r="R197" s="173"/>
      <c r="S197" s="173"/>
      <c r="T197" s="174"/>
      <c r="AT197" s="168" t="s">
        <v>143</v>
      </c>
      <c r="AU197" s="168" t="s">
        <v>83</v>
      </c>
      <c r="AV197" s="12" t="s">
        <v>83</v>
      </c>
      <c r="AW197" s="12" t="s">
        <v>30</v>
      </c>
      <c r="AX197" s="12" t="s">
        <v>81</v>
      </c>
      <c r="AY197" s="168" t="s">
        <v>132</v>
      </c>
    </row>
    <row r="198" spans="2:65" s="1" customFormat="1" ht="60" customHeight="1">
      <c r="B198" s="150"/>
      <c r="C198" s="151" t="s">
        <v>255</v>
      </c>
      <c r="D198" s="151" t="s">
        <v>134</v>
      </c>
      <c r="E198" s="152" t="s">
        <v>522</v>
      </c>
      <c r="F198" s="153" t="s">
        <v>523</v>
      </c>
      <c r="G198" s="154" t="s">
        <v>137</v>
      </c>
      <c r="H198" s="155">
        <v>75.3</v>
      </c>
      <c r="I198" s="156"/>
      <c r="J198" s="157">
        <f>ROUND(I198*H198,2)</f>
        <v>0</v>
      </c>
      <c r="K198" s="153" t="s">
        <v>424</v>
      </c>
      <c r="L198" s="32"/>
      <c r="M198" s="158" t="s">
        <v>1</v>
      </c>
      <c r="N198" s="159" t="s">
        <v>38</v>
      </c>
      <c r="O198" s="55"/>
      <c r="P198" s="160">
        <f>O198*H198</f>
        <v>0</v>
      </c>
      <c r="Q198" s="160">
        <v>0</v>
      </c>
      <c r="R198" s="160">
        <f>Q198*H198</f>
        <v>0</v>
      </c>
      <c r="S198" s="160">
        <v>0</v>
      </c>
      <c r="T198" s="161">
        <f>S198*H198</f>
        <v>0</v>
      </c>
      <c r="AR198" s="162" t="s">
        <v>139</v>
      </c>
      <c r="AT198" s="162" t="s">
        <v>134</v>
      </c>
      <c r="AU198" s="162" t="s">
        <v>83</v>
      </c>
      <c r="AY198" s="17" t="s">
        <v>132</v>
      </c>
      <c r="BE198" s="163">
        <f>IF(N198="základní",J198,0)</f>
        <v>0</v>
      </c>
      <c r="BF198" s="163">
        <f>IF(N198="snížená",J198,0)</f>
        <v>0</v>
      </c>
      <c r="BG198" s="163">
        <f>IF(N198="zákl. přenesená",J198,0)</f>
        <v>0</v>
      </c>
      <c r="BH198" s="163">
        <f>IF(N198="sníž. přenesená",J198,0)</f>
        <v>0</v>
      </c>
      <c r="BI198" s="163">
        <f>IF(N198="nulová",J198,0)</f>
        <v>0</v>
      </c>
      <c r="BJ198" s="17" t="s">
        <v>81</v>
      </c>
      <c r="BK198" s="163">
        <f>ROUND(I198*H198,2)</f>
        <v>0</v>
      </c>
      <c r="BL198" s="17" t="s">
        <v>139</v>
      </c>
      <c r="BM198" s="162" t="s">
        <v>916</v>
      </c>
    </row>
    <row r="199" spans="2:65" s="14" customFormat="1" ht="11.25">
      <c r="B199" s="197"/>
      <c r="D199" s="164" t="s">
        <v>143</v>
      </c>
      <c r="E199" s="198" t="s">
        <v>1</v>
      </c>
      <c r="F199" s="199" t="s">
        <v>917</v>
      </c>
      <c r="H199" s="198" t="s">
        <v>1</v>
      </c>
      <c r="I199" s="200"/>
      <c r="L199" s="197"/>
      <c r="M199" s="201"/>
      <c r="N199" s="202"/>
      <c r="O199" s="202"/>
      <c r="P199" s="202"/>
      <c r="Q199" s="202"/>
      <c r="R199" s="202"/>
      <c r="S199" s="202"/>
      <c r="T199" s="203"/>
      <c r="AT199" s="198" t="s">
        <v>143</v>
      </c>
      <c r="AU199" s="198" t="s">
        <v>83</v>
      </c>
      <c r="AV199" s="14" t="s">
        <v>81</v>
      </c>
      <c r="AW199" s="14" t="s">
        <v>30</v>
      </c>
      <c r="AX199" s="14" t="s">
        <v>73</v>
      </c>
      <c r="AY199" s="198" t="s">
        <v>132</v>
      </c>
    </row>
    <row r="200" spans="2:65" s="12" customFormat="1" ht="11.25">
      <c r="B200" s="167"/>
      <c r="D200" s="164" t="s">
        <v>143</v>
      </c>
      <c r="E200" s="168" t="s">
        <v>1</v>
      </c>
      <c r="F200" s="169" t="s">
        <v>918</v>
      </c>
      <c r="H200" s="170">
        <v>70.527000000000001</v>
      </c>
      <c r="I200" s="171"/>
      <c r="L200" s="167"/>
      <c r="M200" s="172"/>
      <c r="N200" s="173"/>
      <c r="O200" s="173"/>
      <c r="P200" s="173"/>
      <c r="Q200" s="173"/>
      <c r="R200" s="173"/>
      <c r="S200" s="173"/>
      <c r="T200" s="174"/>
      <c r="AT200" s="168" t="s">
        <v>143</v>
      </c>
      <c r="AU200" s="168" t="s">
        <v>83</v>
      </c>
      <c r="AV200" s="12" t="s">
        <v>83</v>
      </c>
      <c r="AW200" s="12" t="s">
        <v>30</v>
      </c>
      <c r="AX200" s="12" t="s">
        <v>73</v>
      </c>
      <c r="AY200" s="168" t="s">
        <v>132</v>
      </c>
    </row>
    <row r="201" spans="2:65" s="15" customFormat="1" ht="11.25">
      <c r="B201" s="204"/>
      <c r="D201" s="164" t="s">
        <v>143</v>
      </c>
      <c r="E201" s="205" t="s">
        <v>1</v>
      </c>
      <c r="F201" s="206" t="s">
        <v>466</v>
      </c>
      <c r="H201" s="207">
        <v>70.527000000000001</v>
      </c>
      <c r="I201" s="208"/>
      <c r="L201" s="204"/>
      <c r="M201" s="209"/>
      <c r="N201" s="210"/>
      <c r="O201" s="210"/>
      <c r="P201" s="210"/>
      <c r="Q201" s="210"/>
      <c r="R201" s="210"/>
      <c r="S201" s="210"/>
      <c r="T201" s="211"/>
      <c r="AT201" s="205" t="s">
        <v>143</v>
      </c>
      <c r="AU201" s="205" t="s">
        <v>83</v>
      </c>
      <c r="AV201" s="15" t="s">
        <v>156</v>
      </c>
      <c r="AW201" s="15" t="s">
        <v>30</v>
      </c>
      <c r="AX201" s="15" t="s">
        <v>73</v>
      </c>
      <c r="AY201" s="205" t="s">
        <v>132</v>
      </c>
    </row>
    <row r="202" spans="2:65" s="14" customFormat="1" ht="11.25">
      <c r="B202" s="197"/>
      <c r="D202" s="164" t="s">
        <v>143</v>
      </c>
      <c r="E202" s="198" t="s">
        <v>1</v>
      </c>
      <c r="F202" s="199" t="s">
        <v>919</v>
      </c>
      <c r="H202" s="198" t="s">
        <v>1</v>
      </c>
      <c r="I202" s="200"/>
      <c r="L202" s="197"/>
      <c r="M202" s="201"/>
      <c r="N202" s="202"/>
      <c r="O202" s="202"/>
      <c r="P202" s="202"/>
      <c r="Q202" s="202"/>
      <c r="R202" s="202"/>
      <c r="S202" s="202"/>
      <c r="T202" s="203"/>
      <c r="AT202" s="198" t="s">
        <v>143</v>
      </c>
      <c r="AU202" s="198" t="s">
        <v>83</v>
      </c>
      <c r="AV202" s="14" t="s">
        <v>81</v>
      </c>
      <c r="AW202" s="14" t="s">
        <v>30</v>
      </c>
      <c r="AX202" s="14" t="s">
        <v>73</v>
      </c>
      <c r="AY202" s="198" t="s">
        <v>132</v>
      </c>
    </row>
    <row r="203" spans="2:65" s="12" customFormat="1" ht="11.25">
      <c r="B203" s="167"/>
      <c r="D203" s="164" t="s">
        <v>143</v>
      </c>
      <c r="E203" s="168" t="s">
        <v>1</v>
      </c>
      <c r="F203" s="169" t="s">
        <v>920</v>
      </c>
      <c r="H203" s="170">
        <v>4.7539999999999996</v>
      </c>
      <c r="I203" s="171"/>
      <c r="L203" s="167"/>
      <c r="M203" s="172"/>
      <c r="N203" s="173"/>
      <c r="O203" s="173"/>
      <c r="P203" s="173"/>
      <c r="Q203" s="173"/>
      <c r="R203" s="173"/>
      <c r="S203" s="173"/>
      <c r="T203" s="174"/>
      <c r="AT203" s="168" t="s">
        <v>143</v>
      </c>
      <c r="AU203" s="168" t="s">
        <v>83</v>
      </c>
      <c r="AV203" s="12" t="s">
        <v>83</v>
      </c>
      <c r="AW203" s="12" t="s">
        <v>30</v>
      </c>
      <c r="AX203" s="12" t="s">
        <v>73</v>
      </c>
      <c r="AY203" s="168" t="s">
        <v>132</v>
      </c>
    </row>
    <row r="204" spans="2:65" s="15" customFormat="1" ht="11.25">
      <c r="B204" s="204"/>
      <c r="D204" s="164" t="s">
        <v>143</v>
      </c>
      <c r="E204" s="205" t="s">
        <v>1</v>
      </c>
      <c r="F204" s="206" t="s">
        <v>466</v>
      </c>
      <c r="H204" s="207">
        <v>4.7539999999999996</v>
      </c>
      <c r="I204" s="208"/>
      <c r="L204" s="204"/>
      <c r="M204" s="209"/>
      <c r="N204" s="210"/>
      <c r="O204" s="210"/>
      <c r="P204" s="210"/>
      <c r="Q204" s="210"/>
      <c r="R204" s="210"/>
      <c r="S204" s="210"/>
      <c r="T204" s="211"/>
      <c r="AT204" s="205" t="s">
        <v>143</v>
      </c>
      <c r="AU204" s="205" t="s">
        <v>83</v>
      </c>
      <c r="AV204" s="15" t="s">
        <v>156</v>
      </c>
      <c r="AW204" s="15" t="s">
        <v>30</v>
      </c>
      <c r="AX204" s="15" t="s">
        <v>73</v>
      </c>
      <c r="AY204" s="205" t="s">
        <v>132</v>
      </c>
    </row>
    <row r="205" spans="2:65" s="13" customFormat="1" ht="11.25">
      <c r="B205" s="175"/>
      <c r="D205" s="164" t="s">
        <v>143</v>
      </c>
      <c r="E205" s="176" t="s">
        <v>1</v>
      </c>
      <c r="F205" s="177" t="s">
        <v>155</v>
      </c>
      <c r="H205" s="178">
        <v>75.281000000000006</v>
      </c>
      <c r="I205" s="179"/>
      <c r="L205" s="175"/>
      <c r="M205" s="180"/>
      <c r="N205" s="181"/>
      <c r="O205" s="181"/>
      <c r="P205" s="181"/>
      <c r="Q205" s="181"/>
      <c r="R205" s="181"/>
      <c r="S205" s="181"/>
      <c r="T205" s="182"/>
      <c r="AT205" s="176" t="s">
        <v>143</v>
      </c>
      <c r="AU205" s="176" t="s">
        <v>83</v>
      </c>
      <c r="AV205" s="13" t="s">
        <v>139</v>
      </c>
      <c r="AW205" s="13" t="s">
        <v>30</v>
      </c>
      <c r="AX205" s="13" t="s">
        <v>73</v>
      </c>
      <c r="AY205" s="176" t="s">
        <v>132</v>
      </c>
    </row>
    <row r="206" spans="2:65" s="12" customFormat="1" ht="11.25">
      <c r="B206" s="167"/>
      <c r="D206" s="164" t="s">
        <v>143</v>
      </c>
      <c r="E206" s="168" t="s">
        <v>1</v>
      </c>
      <c r="F206" s="169" t="s">
        <v>921</v>
      </c>
      <c r="H206" s="170">
        <v>75.3</v>
      </c>
      <c r="I206" s="171"/>
      <c r="L206" s="167"/>
      <c r="M206" s="172"/>
      <c r="N206" s="173"/>
      <c r="O206" s="173"/>
      <c r="P206" s="173"/>
      <c r="Q206" s="173"/>
      <c r="R206" s="173"/>
      <c r="S206" s="173"/>
      <c r="T206" s="174"/>
      <c r="AT206" s="168" t="s">
        <v>143</v>
      </c>
      <c r="AU206" s="168" t="s">
        <v>83</v>
      </c>
      <c r="AV206" s="12" t="s">
        <v>83</v>
      </c>
      <c r="AW206" s="12" t="s">
        <v>30</v>
      </c>
      <c r="AX206" s="12" t="s">
        <v>81</v>
      </c>
      <c r="AY206" s="168" t="s">
        <v>132</v>
      </c>
    </row>
    <row r="207" spans="2:65" s="1" customFormat="1" ht="16.5" customHeight="1">
      <c r="B207" s="150"/>
      <c r="C207" s="184" t="s">
        <v>7</v>
      </c>
      <c r="D207" s="184" t="s">
        <v>200</v>
      </c>
      <c r="E207" s="185" t="s">
        <v>528</v>
      </c>
      <c r="F207" s="186" t="s">
        <v>529</v>
      </c>
      <c r="G207" s="187" t="s">
        <v>203</v>
      </c>
      <c r="H207" s="188">
        <v>150.6</v>
      </c>
      <c r="I207" s="189"/>
      <c r="J207" s="190">
        <f>ROUND(I207*H207,2)</f>
        <v>0</v>
      </c>
      <c r="K207" s="186" t="s">
        <v>424</v>
      </c>
      <c r="L207" s="191"/>
      <c r="M207" s="192" t="s">
        <v>1</v>
      </c>
      <c r="N207" s="193" t="s">
        <v>38</v>
      </c>
      <c r="O207" s="55"/>
      <c r="P207" s="160">
        <f>O207*H207</f>
        <v>0</v>
      </c>
      <c r="Q207" s="160">
        <v>1</v>
      </c>
      <c r="R207" s="160">
        <f>Q207*H207</f>
        <v>150.6</v>
      </c>
      <c r="S207" s="160">
        <v>0</v>
      </c>
      <c r="T207" s="161">
        <f>S207*H207</f>
        <v>0</v>
      </c>
      <c r="AR207" s="162" t="s">
        <v>183</v>
      </c>
      <c r="AT207" s="162" t="s">
        <v>200</v>
      </c>
      <c r="AU207" s="162" t="s">
        <v>83</v>
      </c>
      <c r="AY207" s="17" t="s">
        <v>132</v>
      </c>
      <c r="BE207" s="163">
        <f>IF(N207="základní",J207,0)</f>
        <v>0</v>
      </c>
      <c r="BF207" s="163">
        <f>IF(N207="snížená",J207,0)</f>
        <v>0</v>
      </c>
      <c r="BG207" s="163">
        <f>IF(N207="zákl. přenesená",J207,0)</f>
        <v>0</v>
      </c>
      <c r="BH207" s="163">
        <f>IF(N207="sníž. přenesená",J207,0)</f>
        <v>0</v>
      </c>
      <c r="BI207" s="163">
        <f>IF(N207="nulová",J207,0)</f>
        <v>0</v>
      </c>
      <c r="BJ207" s="17" t="s">
        <v>81</v>
      </c>
      <c r="BK207" s="163">
        <f>ROUND(I207*H207,2)</f>
        <v>0</v>
      </c>
      <c r="BL207" s="17" t="s">
        <v>139</v>
      </c>
      <c r="BM207" s="162" t="s">
        <v>922</v>
      </c>
    </row>
    <row r="208" spans="2:65" s="12" customFormat="1" ht="11.25">
      <c r="B208" s="167"/>
      <c r="D208" s="164" t="s">
        <v>143</v>
      </c>
      <c r="E208" s="168" t="s">
        <v>1</v>
      </c>
      <c r="F208" s="169" t="s">
        <v>923</v>
      </c>
      <c r="H208" s="170">
        <v>150.6</v>
      </c>
      <c r="I208" s="171"/>
      <c r="L208" s="167"/>
      <c r="M208" s="172"/>
      <c r="N208" s="173"/>
      <c r="O208" s="173"/>
      <c r="P208" s="173"/>
      <c r="Q208" s="173"/>
      <c r="R208" s="173"/>
      <c r="S208" s="173"/>
      <c r="T208" s="174"/>
      <c r="AT208" s="168" t="s">
        <v>143</v>
      </c>
      <c r="AU208" s="168" t="s">
        <v>83</v>
      </c>
      <c r="AV208" s="12" t="s">
        <v>83</v>
      </c>
      <c r="AW208" s="12" t="s">
        <v>30</v>
      </c>
      <c r="AX208" s="12" t="s">
        <v>81</v>
      </c>
      <c r="AY208" s="168" t="s">
        <v>132</v>
      </c>
    </row>
    <row r="209" spans="2:65" s="1" customFormat="1" ht="24" customHeight="1">
      <c r="B209" s="150"/>
      <c r="C209" s="151" t="s">
        <v>267</v>
      </c>
      <c r="D209" s="151" t="s">
        <v>134</v>
      </c>
      <c r="E209" s="152" t="s">
        <v>240</v>
      </c>
      <c r="F209" s="153" t="s">
        <v>241</v>
      </c>
      <c r="G209" s="154" t="s">
        <v>220</v>
      </c>
      <c r="H209" s="155">
        <v>191.62</v>
      </c>
      <c r="I209" s="156"/>
      <c r="J209" s="157">
        <f>ROUND(I209*H209,2)</f>
        <v>0</v>
      </c>
      <c r="K209" s="153" t="s">
        <v>424</v>
      </c>
      <c r="L209" s="32"/>
      <c r="M209" s="158" t="s">
        <v>1</v>
      </c>
      <c r="N209" s="159" t="s">
        <v>38</v>
      </c>
      <c r="O209" s="55"/>
      <c r="P209" s="160">
        <f>O209*H209</f>
        <v>0</v>
      </c>
      <c r="Q209" s="160">
        <v>0</v>
      </c>
      <c r="R209" s="160">
        <f>Q209*H209</f>
        <v>0</v>
      </c>
      <c r="S209" s="160">
        <v>0</v>
      </c>
      <c r="T209" s="161">
        <f>S209*H209</f>
        <v>0</v>
      </c>
      <c r="AR209" s="162" t="s">
        <v>139</v>
      </c>
      <c r="AT209" s="162" t="s">
        <v>134</v>
      </c>
      <c r="AU209" s="162" t="s">
        <v>83</v>
      </c>
      <c r="AY209" s="17" t="s">
        <v>132</v>
      </c>
      <c r="BE209" s="163">
        <f>IF(N209="základní",J209,0)</f>
        <v>0</v>
      </c>
      <c r="BF209" s="163">
        <f>IF(N209="snížená",J209,0)</f>
        <v>0</v>
      </c>
      <c r="BG209" s="163">
        <f>IF(N209="zákl. přenesená",J209,0)</f>
        <v>0</v>
      </c>
      <c r="BH209" s="163">
        <f>IF(N209="sníž. přenesená",J209,0)</f>
        <v>0</v>
      </c>
      <c r="BI209" s="163">
        <f>IF(N209="nulová",J209,0)</f>
        <v>0</v>
      </c>
      <c r="BJ209" s="17" t="s">
        <v>81</v>
      </c>
      <c r="BK209" s="163">
        <f>ROUND(I209*H209,2)</f>
        <v>0</v>
      </c>
      <c r="BL209" s="17" t="s">
        <v>139</v>
      </c>
      <c r="BM209" s="162" t="s">
        <v>924</v>
      </c>
    </row>
    <row r="210" spans="2:65" s="12" customFormat="1" ht="11.25">
      <c r="B210" s="167"/>
      <c r="D210" s="164" t="s">
        <v>143</v>
      </c>
      <c r="E210" s="168" t="s">
        <v>1</v>
      </c>
      <c r="F210" s="169" t="s">
        <v>925</v>
      </c>
      <c r="H210" s="170">
        <v>191.62</v>
      </c>
      <c r="I210" s="171"/>
      <c r="L210" s="167"/>
      <c r="M210" s="172"/>
      <c r="N210" s="173"/>
      <c r="O210" s="173"/>
      <c r="P210" s="173"/>
      <c r="Q210" s="173"/>
      <c r="R210" s="173"/>
      <c r="S210" s="173"/>
      <c r="T210" s="174"/>
      <c r="AT210" s="168" t="s">
        <v>143</v>
      </c>
      <c r="AU210" s="168" t="s">
        <v>83</v>
      </c>
      <c r="AV210" s="12" t="s">
        <v>83</v>
      </c>
      <c r="AW210" s="12" t="s">
        <v>30</v>
      </c>
      <c r="AX210" s="12" t="s">
        <v>81</v>
      </c>
      <c r="AY210" s="168" t="s">
        <v>132</v>
      </c>
    </row>
    <row r="211" spans="2:65" s="11" customFormat="1" ht="22.9" customHeight="1">
      <c r="B211" s="137"/>
      <c r="D211" s="138" t="s">
        <v>72</v>
      </c>
      <c r="E211" s="148" t="s">
        <v>139</v>
      </c>
      <c r="F211" s="148" t="s">
        <v>266</v>
      </c>
      <c r="I211" s="140"/>
      <c r="J211" s="149">
        <f>BK211</f>
        <v>0</v>
      </c>
      <c r="L211" s="137"/>
      <c r="M211" s="142"/>
      <c r="N211" s="143"/>
      <c r="O211" s="143"/>
      <c r="P211" s="144">
        <f>SUM(P212:P224)</f>
        <v>0</v>
      </c>
      <c r="Q211" s="143"/>
      <c r="R211" s="144">
        <f>SUM(R212:R224)</f>
        <v>2.5559999999999999E-2</v>
      </c>
      <c r="S211" s="143"/>
      <c r="T211" s="145">
        <f>SUM(T212:T224)</f>
        <v>0</v>
      </c>
      <c r="AR211" s="138" t="s">
        <v>81</v>
      </c>
      <c r="AT211" s="146" t="s">
        <v>72</v>
      </c>
      <c r="AU211" s="146" t="s">
        <v>81</v>
      </c>
      <c r="AY211" s="138" t="s">
        <v>132</v>
      </c>
      <c r="BK211" s="147">
        <f>SUM(BK212:BK224)</f>
        <v>0</v>
      </c>
    </row>
    <row r="212" spans="2:65" s="1" customFormat="1" ht="24" customHeight="1">
      <c r="B212" s="150"/>
      <c r="C212" s="151" t="s">
        <v>274</v>
      </c>
      <c r="D212" s="151" t="s">
        <v>134</v>
      </c>
      <c r="E212" s="152" t="s">
        <v>534</v>
      </c>
      <c r="F212" s="153" t="s">
        <v>535</v>
      </c>
      <c r="G212" s="154" t="s">
        <v>137</v>
      </c>
      <c r="H212" s="155">
        <v>19.100000000000001</v>
      </c>
      <c r="I212" s="156"/>
      <c r="J212" s="157">
        <f>ROUND(I212*H212,2)</f>
        <v>0</v>
      </c>
      <c r="K212" s="153" t="s">
        <v>424</v>
      </c>
      <c r="L212" s="32"/>
      <c r="M212" s="158" t="s">
        <v>1</v>
      </c>
      <c r="N212" s="159" t="s">
        <v>38</v>
      </c>
      <c r="O212" s="55"/>
      <c r="P212" s="160">
        <f>O212*H212</f>
        <v>0</v>
      </c>
      <c r="Q212" s="160">
        <v>0</v>
      </c>
      <c r="R212" s="160">
        <f>Q212*H212</f>
        <v>0</v>
      </c>
      <c r="S212" s="160">
        <v>0</v>
      </c>
      <c r="T212" s="161">
        <f>S212*H212</f>
        <v>0</v>
      </c>
      <c r="AR212" s="162" t="s">
        <v>139</v>
      </c>
      <c r="AT212" s="162" t="s">
        <v>134</v>
      </c>
      <c r="AU212" s="162" t="s">
        <v>83</v>
      </c>
      <c r="AY212" s="17" t="s">
        <v>132</v>
      </c>
      <c r="BE212" s="163">
        <f>IF(N212="základní",J212,0)</f>
        <v>0</v>
      </c>
      <c r="BF212" s="163">
        <f>IF(N212="snížená",J212,0)</f>
        <v>0</v>
      </c>
      <c r="BG212" s="163">
        <f>IF(N212="zákl. přenesená",J212,0)</f>
        <v>0</v>
      </c>
      <c r="BH212" s="163">
        <f>IF(N212="sníž. přenesená",J212,0)</f>
        <v>0</v>
      </c>
      <c r="BI212" s="163">
        <f>IF(N212="nulová",J212,0)</f>
        <v>0</v>
      </c>
      <c r="BJ212" s="17" t="s">
        <v>81</v>
      </c>
      <c r="BK212" s="163">
        <f>ROUND(I212*H212,2)</f>
        <v>0</v>
      </c>
      <c r="BL212" s="17" t="s">
        <v>139</v>
      </c>
      <c r="BM212" s="162" t="s">
        <v>926</v>
      </c>
    </row>
    <row r="213" spans="2:65" s="14" customFormat="1" ht="11.25">
      <c r="B213" s="197"/>
      <c r="D213" s="164" t="s">
        <v>143</v>
      </c>
      <c r="E213" s="198" t="s">
        <v>1</v>
      </c>
      <c r="F213" s="199" t="s">
        <v>917</v>
      </c>
      <c r="H213" s="198" t="s">
        <v>1</v>
      </c>
      <c r="I213" s="200"/>
      <c r="L213" s="197"/>
      <c r="M213" s="201"/>
      <c r="N213" s="202"/>
      <c r="O213" s="202"/>
      <c r="P213" s="202"/>
      <c r="Q213" s="202"/>
      <c r="R213" s="202"/>
      <c r="S213" s="202"/>
      <c r="T213" s="203"/>
      <c r="AT213" s="198" t="s">
        <v>143</v>
      </c>
      <c r="AU213" s="198" t="s">
        <v>83</v>
      </c>
      <c r="AV213" s="14" t="s">
        <v>81</v>
      </c>
      <c r="AW213" s="14" t="s">
        <v>30</v>
      </c>
      <c r="AX213" s="14" t="s">
        <v>73</v>
      </c>
      <c r="AY213" s="198" t="s">
        <v>132</v>
      </c>
    </row>
    <row r="214" spans="2:65" s="12" customFormat="1" ht="11.25">
      <c r="B214" s="167"/>
      <c r="D214" s="164" t="s">
        <v>143</v>
      </c>
      <c r="E214" s="168" t="s">
        <v>1</v>
      </c>
      <c r="F214" s="169" t="s">
        <v>927</v>
      </c>
      <c r="H214" s="170">
        <v>17.952000000000002</v>
      </c>
      <c r="I214" s="171"/>
      <c r="L214" s="167"/>
      <c r="M214" s="172"/>
      <c r="N214" s="173"/>
      <c r="O214" s="173"/>
      <c r="P214" s="173"/>
      <c r="Q214" s="173"/>
      <c r="R214" s="173"/>
      <c r="S214" s="173"/>
      <c r="T214" s="174"/>
      <c r="AT214" s="168" t="s">
        <v>143</v>
      </c>
      <c r="AU214" s="168" t="s">
        <v>83</v>
      </c>
      <c r="AV214" s="12" t="s">
        <v>83</v>
      </c>
      <c r="AW214" s="12" t="s">
        <v>30</v>
      </c>
      <c r="AX214" s="12" t="s">
        <v>73</v>
      </c>
      <c r="AY214" s="168" t="s">
        <v>132</v>
      </c>
    </row>
    <row r="215" spans="2:65" s="15" customFormat="1" ht="11.25">
      <c r="B215" s="204"/>
      <c r="D215" s="164" t="s">
        <v>143</v>
      </c>
      <c r="E215" s="205" t="s">
        <v>1</v>
      </c>
      <c r="F215" s="206" t="s">
        <v>466</v>
      </c>
      <c r="H215" s="207">
        <v>17.952000000000002</v>
      </c>
      <c r="I215" s="208"/>
      <c r="L215" s="204"/>
      <c r="M215" s="209"/>
      <c r="N215" s="210"/>
      <c r="O215" s="210"/>
      <c r="P215" s="210"/>
      <c r="Q215" s="210"/>
      <c r="R215" s="210"/>
      <c r="S215" s="210"/>
      <c r="T215" s="211"/>
      <c r="AT215" s="205" t="s">
        <v>143</v>
      </c>
      <c r="AU215" s="205" t="s">
        <v>83</v>
      </c>
      <c r="AV215" s="15" t="s">
        <v>156</v>
      </c>
      <c r="AW215" s="15" t="s">
        <v>30</v>
      </c>
      <c r="AX215" s="15" t="s">
        <v>73</v>
      </c>
      <c r="AY215" s="205" t="s">
        <v>132</v>
      </c>
    </row>
    <row r="216" spans="2:65" s="14" customFormat="1" ht="11.25">
      <c r="B216" s="197"/>
      <c r="D216" s="164" t="s">
        <v>143</v>
      </c>
      <c r="E216" s="198" t="s">
        <v>1</v>
      </c>
      <c r="F216" s="199" t="s">
        <v>919</v>
      </c>
      <c r="H216" s="198" t="s">
        <v>1</v>
      </c>
      <c r="I216" s="200"/>
      <c r="L216" s="197"/>
      <c r="M216" s="201"/>
      <c r="N216" s="202"/>
      <c r="O216" s="202"/>
      <c r="P216" s="202"/>
      <c r="Q216" s="202"/>
      <c r="R216" s="202"/>
      <c r="S216" s="202"/>
      <c r="T216" s="203"/>
      <c r="AT216" s="198" t="s">
        <v>143</v>
      </c>
      <c r="AU216" s="198" t="s">
        <v>83</v>
      </c>
      <c r="AV216" s="14" t="s">
        <v>81</v>
      </c>
      <c r="AW216" s="14" t="s">
        <v>30</v>
      </c>
      <c r="AX216" s="14" t="s">
        <v>73</v>
      </c>
      <c r="AY216" s="198" t="s">
        <v>132</v>
      </c>
    </row>
    <row r="217" spans="2:65" s="12" customFormat="1" ht="11.25">
      <c r="B217" s="167"/>
      <c r="D217" s="164" t="s">
        <v>143</v>
      </c>
      <c r="E217" s="168" t="s">
        <v>1</v>
      </c>
      <c r="F217" s="169" t="s">
        <v>928</v>
      </c>
      <c r="H217" s="170">
        <v>1.21</v>
      </c>
      <c r="I217" s="171"/>
      <c r="L217" s="167"/>
      <c r="M217" s="172"/>
      <c r="N217" s="173"/>
      <c r="O217" s="173"/>
      <c r="P217" s="173"/>
      <c r="Q217" s="173"/>
      <c r="R217" s="173"/>
      <c r="S217" s="173"/>
      <c r="T217" s="174"/>
      <c r="AT217" s="168" t="s">
        <v>143</v>
      </c>
      <c r="AU217" s="168" t="s">
        <v>83</v>
      </c>
      <c r="AV217" s="12" t="s">
        <v>83</v>
      </c>
      <c r="AW217" s="12" t="s">
        <v>30</v>
      </c>
      <c r="AX217" s="12" t="s">
        <v>73</v>
      </c>
      <c r="AY217" s="168" t="s">
        <v>132</v>
      </c>
    </row>
    <row r="218" spans="2:65" s="15" customFormat="1" ht="11.25">
      <c r="B218" s="204"/>
      <c r="D218" s="164" t="s">
        <v>143</v>
      </c>
      <c r="E218" s="205" t="s">
        <v>1</v>
      </c>
      <c r="F218" s="206" t="s">
        <v>466</v>
      </c>
      <c r="H218" s="207">
        <v>1.21</v>
      </c>
      <c r="I218" s="208"/>
      <c r="L218" s="204"/>
      <c r="M218" s="209"/>
      <c r="N218" s="210"/>
      <c r="O218" s="210"/>
      <c r="P218" s="210"/>
      <c r="Q218" s="210"/>
      <c r="R218" s="210"/>
      <c r="S218" s="210"/>
      <c r="T218" s="211"/>
      <c r="AT218" s="205" t="s">
        <v>143</v>
      </c>
      <c r="AU218" s="205" t="s">
        <v>83</v>
      </c>
      <c r="AV218" s="15" t="s">
        <v>156</v>
      </c>
      <c r="AW218" s="15" t="s">
        <v>30</v>
      </c>
      <c r="AX218" s="15" t="s">
        <v>73</v>
      </c>
      <c r="AY218" s="205" t="s">
        <v>132</v>
      </c>
    </row>
    <row r="219" spans="2:65" s="13" customFormat="1" ht="11.25">
      <c r="B219" s="175"/>
      <c r="D219" s="164" t="s">
        <v>143</v>
      </c>
      <c r="E219" s="176" t="s">
        <v>1</v>
      </c>
      <c r="F219" s="177" t="s">
        <v>155</v>
      </c>
      <c r="H219" s="178">
        <v>19.162000000000003</v>
      </c>
      <c r="I219" s="179"/>
      <c r="L219" s="175"/>
      <c r="M219" s="180"/>
      <c r="N219" s="181"/>
      <c r="O219" s="181"/>
      <c r="P219" s="181"/>
      <c r="Q219" s="181"/>
      <c r="R219" s="181"/>
      <c r="S219" s="181"/>
      <c r="T219" s="182"/>
      <c r="AT219" s="176" t="s">
        <v>143</v>
      </c>
      <c r="AU219" s="176" t="s">
        <v>83</v>
      </c>
      <c r="AV219" s="13" t="s">
        <v>139</v>
      </c>
      <c r="AW219" s="13" t="s">
        <v>30</v>
      </c>
      <c r="AX219" s="13" t="s">
        <v>73</v>
      </c>
      <c r="AY219" s="176" t="s">
        <v>132</v>
      </c>
    </row>
    <row r="220" spans="2:65" s="12" customFormat="1" ht="11.25">
      <c r="B220" s="167"/>
      <c r="D220" s="164" t="s">
        <v>143</v>
      </c>
      <c r="E220" s="168" t="s">
        <v>1</v>
      </c>
      <c r="F220" s="169" t="s">
        <v>929</v>
      </c>
      <c r="H220" s="170">
        <v>19.100000000000001</v>
      </c>
      <c r="I220" s="171"/>
      <c r="L220" s="167"/>
      <c r="M220" s="172"/>
      <c r="N220" s="173"/>
      <c r="O220" s="173"/>
      <c r="P220" s="173"/>
      <c r="Q220" s="173"/>
      <c r="R220" s="173"/>
      <c r="S220" s="173"/>
      <c r="T220" s="174"/>
      <c r="AT220" s="168" t="s">
        <v>143</v>
      </c>
      <c r="AU220" s="168" t="s">
        <v>83</v>
      </c>
      <c r="AV220" s="12" t="s">
        <v>83</v>
      </c>
      <c r="AW220" s="12" t="s">
        <v>30</v>
      </c>
      <c r="AX220" s="12" t="s">
        <v>81</v>
      </c>
      <c r="AY220" s="168" t="s">
        <v>132</v>
      </c>
    </row>
    <row r="221" spans="2:65" s="1" customFormat="1" ht="24" customHeight="1">
      <c r="B221" s="150"/>
      <c r="C221" s="151" t="s">
        <v>279</v>
      </c>
      <c r="D221" s="151" t="s">
        <v>134</v>
      </c>
      <c r="E221" s="152" t="s">
        <v>930</v>
      </c>
      <c r="F221" s="153" t="s">
        <v>931</v>
      </c>
      <c r="G221" s="154" t="s">
        <v>137</v>
      </c>
      <c r="H221" s="155">
        <v>0.5</v>
      </c>
      <c r="I221" s="156"/>
      <c r="J221" s="157">
        <f>ROUND(I221*H221,2)</f>
        <v>0</v>
      </c>
      <c r="K221" s="153" t="s">
        <v>424</v>
      </c>
      <c r="L221" s="32"/>
      <c r="M221" s="158" t="s">
        <v>1</v>
      </c>
      <c r="N221" s="159" t="s">
        <v>38</v>
      </c>
      <c r="O221" s="55"/>
      <c r="P221" s="160">
        <f>O221*H221</f>
        <v>0</v>
      </c>
      <c r="Q221" s="160">
        <v>0</v>
      </c>
      <c r="R221" s="160">
        <f>Q221*H221</f>
        <v>0</v>
      </c>
      <c r="S221" s="160">
        <v>0</v>
      </c>
      <c r="T221" s="161">
        <f>S221*H221</f>
        <v>0</v>
      </c>
      <c r="AR221" s="162" t="s">
        <v>139</v>
      </c>
      <c r="AT221" s="162" t="s">
        <v>134</v>
      </c>
      <c r="AU221" s="162" t="s">
        <v>83</v>
      </c>
      <c r="AY221" s="17" t="s">
        <v>132</v>
      </c>
      <c r="BE221" s="163">
        <f>IF(N221="základní",J221,0)</f>
        <v>0</v>
      </c>
      <c r="BF221" s="163">
        <f>IF(N221="snížená",J221,0)</f>
        <v>0</v>
      </c>
      <c r="BG221" s="163">
        <f>IF(N221="zákl. přenesená",J221,0)</f>
        <v>0</v>
      </c>
      <c r="BH221" s="163">
        <f>IF(N221="sníž. přenesená",J221,0)</f>
        <v>0</v>
      </c>
      <c r="BI221" s="163">
        <f>IF(N221="nulová",J221,0)</f>
        <v>0</v>
      </c>
      <c r="BJ221" s="17" t="s">
        <v>81</v>
      </c>
      <c r="BK221" s="163">
        <f>ROUND(I221*H221,2)</f>
        <v>0</v>
      </c>
      <c r="BL221" s="17" t="s">
        <v>139</v>
      </c>
      <c r="BM221" s="162" t="s">
        <v>932</v>
      </c>
    </row>
    <row r="222" spans="2:65" s="12" customFormat="1" ht="11.25">
      <c r="B222" s="167"/>
      <c r="D222" s="164" t="s">
        <v>143</v>
      </c>
      <c r="E222" s="168" t="s">
        <v>1</v>
      </c>
      <c r="F222" s="169" t="s">
        <v>933</v>
      </c>
      <c r="H222" s="170">
        <v>0.5</v>
      </c>
      <c r="I222" s="171"/>
      <c r="L222" s="167"/>
      <c r="M222" s="172"/>
      <c r="N222" s="173"/>
      <c r="O222" s="173"/>
      <c r="P222" s="173"/>
      <c r="Q222" s="173"/>
      <c r="R222" s="173"/>
      <c r="S222" s="173"/>
      <c r="T222" s="174"/>
      <c r="AT222" s="168" t="s">
        <v>143</v>
      </c>
      <c r="AU222" s="168" t="s">
        <v>83</v>
      </c>
      <c r="AV222" s="12" t="s">
        <v>83</v>
      </c>
      <c r="AW222" s="12" t="s">
        <v>30</v>
      </c>
      <c r="AX222" s="12" t="s">
        <v>81</v>
      </c>
      <c r="AY222" s="168" t="s">
        <v>132</v>
      </c>
    </row>
    <row r="223" spans="2:65" s="1" customFormat="1" ht="24" customHeight="1">
      <c r="B223" s="150"/>
      <c r="C223" s="151" t="s">
        <v>284</v>
      </c>
      <c r="D223" s="151" t="s">
        <v>134</v>
      </c>
      <c r="E223" s="152" t="s">
        <v>934</v>
      </c>
      <c r="F223" s="153" t="s">
        <v>935</v>
      </c>
      <c r="G223" s="154" t="s">
        <v>220</v>
      </c>
      <c r="H223" s="155">
        <v>4</v>
      </c>
      <c r="I223" s="156"/>
      <c r="J223" s="157">
        <f>ROUND(I223*H223,2)</f>
        <v>0</v>
      </c>
      <c r="K223" s="153" t="s">
        <v>424</v>
      </c>
      <c r="L223" s="32"/>
      <c r="M223" s="158" t="s">
        <v>1</v>
      </c>
      <c r="N223" s="159" t="s">
        <v>38</v>
      </c>
      <c r="O223" s="55"/>
      <c r="P223" s="160">
        <f>O223*H223</f>
        <v>0</v>
      </c>
      <c r="Q223" s="160">
        <v>6.3899999999999998E-3</v>
      </c>
      <c r="R223" s="160">
        <f>Q223*H223</f>
        <v>2.5559999999999999E-2</v>
      </c>
      <c r="S223" s="160">
        <v>0</v>
      </c>
      <c r="T223" s="161">
        <f>S223*H223</f>
        <v>0</v>
      </c>
      <c r="AR223" s="162" t="s">
        <v>139</v>
      </c>
      <c r="AT223" s="162" t="s">
        <v>134</v>
      </c>
      <c r="AU223" s="162" t="s">
        <v>83</v>
      </c>
      <c r="AY223" s="17" t="s">
        <v>132</v>
      </c>
      <c r="BE223" s="163">
        <f>IF(N223="základní",J223,0)</f>
        <v>0</v>
      </c>
      <c r="BF223" s="163">
        <f>IF(N223="snížená",J223,0)</f>
        <v>0</v>
      </c>
      <c r="BG223" s="163">
        <f>IF(N223="zákl. přenesená",J223,0)</f>
        <v>0</v>
      </c>
      <c r="BH223" s="163">
        <f>IF(N223="sníž. přenesená",J223,0)</f>
        <v>0</v>
      </c>
      <c r="BI223" s="163">
        <f>IF(N223="nulová",J223,0)</f>
        <v>0</v>
      </c>
      <c r="BJ223" s="17" t="s">
        <v>81</v>
      </c>
      <c r="BK223" s="163">
        <f>ROUND(I223*H223,2)</f>
        <v>0</v>
      </c>
      <c r="BL223" s="17" t="s">
        <v>139</v>
      </c>
      <c r="BM223" s="162" t="s">
        <v>936</v>
      </c>
    </row>
    <row r="224" spans="2:65" s="12" customFormat="1" ht="11.25">
      <c r="B224" s="167"/>
      <c r="D224" s="164" t="s">
        <v>143</v>
      </c>
      <c r="E224" s="168" t="s">
        <v>1</v>
      </c>
      <c r="F224" s="169" t="s">
        <v>937</v>
      </c>
      <c r="H224" s="170">
        <v>4</v>
      </c>
      <c r="I224" s="171"/>
      <c r="L224" s="167"/>
      <c r="M224" s="172"/>
      <c r="N224" s="173"/>
      <c r="O224" s="173"/>
      <c r="P224" s="173"/>
      <c r="Q224" s="173"/>
      <c r="R224" s="173"/>
      <c r="S224" s="173"/>
      <c r="T224" s="174"/>
      <c r="AT224" s="168" t="s">
        <v>143</v>
      </c>
      <c r="AU224" s="168" t="s">
        <v>83</v>
      </c>
      <c r="AV224" s="12" t="s">
        <v>83</v>
      </c>
      <c r="AW224" s="12" t="s">
        <v>30</v>
      </c>
      <c r="AX224" s="12" t="s">
        <v>81</v>
      </c>
      <c r="AY224" s="168" t="s">
        <v>132</v>
      </c>
    </row>
    <row r="225" spans="2:65" s="11" customFormat="1" ht="22.9" customHeight="1">
      <c r="B225" s="137"/>
      <c r="D225" s="138" t="s">
        <v>72</v>
      </c>
      <c r="E225" s="148" t="s">
        <v>183</v>
      </c>
      <c r="F225" s="148" t="s">
        <v>568</v>
      </c>
      <c r="I225" s="140"/>
      <c r="J225" s="149">
        <f>BK225</f>
        <v>0</v>
      </c>
      <c r="L225" s="137"/>
      <c r="M225" s="142"/>
      <c r="N225" s="143"/>
      <c r="O225" s="143"/>
      <c r="P225" s="144">
        <f>SUM(P226:P297)</f>
        <v>0</v>
      </c>
      <c r="Q225" s="143"/>
      <c r="R225" s="144">
        <f>SUM(R226:R297)</f>
        <v>2.4258144699999997</v>
      </c>
      <c r="S225" s="143"/>
      <c r="T225" s="145">
        <f>SUM(T226:T297)</f>
        <v>0</v>
      </c>
      <c r="AR225" s="138" t="s">
        <v>81</v>
      </c>
      <c r="AT225" s="146" t="s">
        <v>72</v>
      </c>
      <c r="AU225" s="146" t="s">
        <v>81</v>
      </c>
      <c r="AY225" s="138" t="s">
        <v>132</v>
      </c>
      <c r="BK225" s="147">
        <f>SUM(BK226:BK297)</f>
        <v>0</v>
      </c>
    </row>
    <row r="226" spans="2:65" s="1" customFormat="1" ht="36" customHeight="1">
      <c r="B226" s="150"/>
      <c r="C226" s="151" t="s">
        <v>289</v>
      </c>
      <c r="D226" s="151" t="s">
        <v>134</v>
      </c>
      <c r="E226" s="152" t="s">
        <v>938</v>
      </c>
      <c r="F226" s="153" t="s">
        <v>939</v>
      </c>
      <c r="G226" s="154" t="s">
        <v>335</v>
      </c>
      <c r="H226" s="155">
        <v>6</v>
      </c>
      <c r="I226" s="156"/>
      <c r="J226" s="157">
        <f>ROUND(I226*H226,2)</f>
        <v>0</v>
      </c>
      <c r="K226" s="153" t="s">
        <v>424</v>
      </c>
      <c r="L226" s="32"/>
      <c r="M226" s="158" t="s">
        <v>1</v>
      </c>
      <c r="N226" s="159" t="s">
        <v>38</v>
      </c>
      <c r="O226" s="55"/>
      <c r="P226" s="160">
        <f>O226*H226</f>
        <v>0</v>
      </c>
      <c r="Q226" s="160">
        <v>1.67E-3</v>
      </c>
      <c r="R226" s="160">
        <f>Q226*H226</f>
        <v>1.0020000000000001E-2</v>
      </c>
      <c r="S226" s="160">
        <v>0</v>
      </c>
      <c r="T226" s="161">
        <f>S226*H226</f>
        <v>0</v>
      </c>
      <c r="AR226" s="162" t="s">
        <v>139</v>
      </c>
      <c r="AT226" s="162" t="s">
        <v>134</v>
      </c>
      <c r="AU226" s="162" t="s">
        <v>83</v>
      </c>
      <c r="AY226" s="17" t="s">
        <v>132</v>
      </c>
      <c r="BE226" s="163">
        <f>IF(N226="základní",J226,0)</f>
        <v>0</v>
      </c>
      <c r="BF226" s="163">
        <f>IF(N226="snížená",J226,0)</f>
        <v>0</v>
      </c>
      <c r="BG226" s="163">
        <f>IF(N226="zákl. přenesená",J226,0)</f>
        <v>0</v>
      </c>
      <c r="BH226" s="163">
        <f>IF(N226="sníž. přenesená",J226,0)</f>
        <v>0</v>
      </c>
      <c r="BI226" s="163">
        <f>IF(N226="nulová",J226,0)</f>
        <v>0</v>
      </c>
      <c r="BJ226" s="17" t="s">
        <v>81</v>
      </c>
      <c r="BK226" s="163">
        <f>ROUND(I226*H226,2)</f>
        <v>0</v>
      </c>
      <c r="BL226" s="17" t="s">
        <v>139</v>
      </c>
      <c r="BM226" s="162" t="s">
        <v>940</v>
      </c>
    </row>
    <row r="227" spans="2:65" s="12" customFormat="1" ht="11.25">
      <c r="B227" s="167"/>
      <c r="D227" s="164" t="s">
        <v>143</v>
      </c>
      <c r="E227" s="168" t="s">
        <v>1</v>
      </c>
      <c r="F227" s="169" t="s">
        <v>941</v>
      </c>
      <c r="H227" s="170">
        <v>6</v>
      </c>
      <c r="I227" s="171"/>
      <c r="L227" s="167"/>
      <c r="M227" s="172"/>
      <c r="N227" s="173"/>
      <c r="O227" s="173"/>
      <c r="P227" s="173"/>
      <c r="Q227" s="173"/>
      <c r="R227" s="173"/>
      <c r="S227" s="173"/>
      <c r="T227" s="174"/>
      <c r="AT227" s="168" t="s">
        <v>143</v>
      </c>
      <c r="AU227" s="168" t="s">
        <v>83</v>
      </c>
      <c r="AV227" s="12" t="s">
        <v>83</v>
      </c>
      <c r="AW227" s="12" t="s">
        <v>30</v>
      </c>
      <c r="AX227" s="12" t="s">
        <v>81</v>
      </c>
      <c r="AY227" s="168" t="s">
        <v>132</v>
      </c>
    </row>
    <row r="228" spans="2:65" s="1" customFormat="1" ht="24" customHeight="1">
      <c r="B228" s="150"/>
      <c r="C228" s="184" t="s">
        <v>293</v>
      </c>
      <c r="D228" s="184" t="s">
        <v>200</v>
      </c>
      <c r="E228" s="185" t="s">
        <v>942</v>
      </c>
      <c r="F228" s="186" t="s">
        <v>943</v>
      </c>
      <c r="G228" s="187" t="s">
        <v>335</v>
      </c>
      <c r="H228" s="188">
        <v>4</v>
      </c>
      <c r="I228" s="189"/>
      <c r="J228" s="190">
        <f>ROUND(I228*H228,2)</f>
        <v>0</v>
      </c>
      <c r="K228" s="186" t="s">
        <v>424</v>
      </c>
      <c r="L228" s="191"/>
      <c r="M228" s="192" t="s">
        <v>1</v>
      </c>
      <c r="N228" s="193" t="s">
        <v>38</v>
      </c>
      <c r="O228" s="55"/>
      <c r="P228" s="160">
        <f>O228*H228</f>
        <v>0</v>
      </c>
      <c r="Q228" s="160">
        <v>0.01</v>
      </c>
      <c r="R228" s="160">
        <f>Q228*H228</f>
        <v>0.04</v>
      </c>
      <c r="S228" s="160">
        <v>0</v>
      </c>
      <c r="T228" s="161">
        <f>S228*H228</f>
        <v>0</v>
      </c>
      <c r="AR228" s="162" t="s">
        <v>183</v>
      </c>
      <c r="AT228" s="162" t="s">
        <v>200</v>
      </c>
      <c r="AU228" s="162" t="s">
        <v>83</v>
      </c>
      <c r="AY228" s="17" t="s">
        <v>132</v>
      </c>
      <c r="BE228" s="163">
        <f>IF(N228="základní",J228,0)</f>
        <v>0</v>
      </c>
      <c r="BF228" s="163">
        <f>IF(N228="snížená",J228,0)</f>
        <v>0</v>
      </c>
      <c r="BG228" s="163">
        <f>IF(N228="zákl. přenesená",J228,0)</f>
        <v>0</v>
      </c>
      <c r="BH228" s="163">
        <f>IF(N228="sníž. přenesená",J228,0)</f>
        <v>0</v>
      </c>
      <c r="BI228" s="163">
        <f>IF(N228="nulová",J228,0)</f>
        <v>0</v>
      </c>
      <c r="BJ228" s="17" t="s">
        <v>81</v>
      </c>
      <c r="BK228" s="163">
        <f>ROUND(I228*H228,2)</f>
        <v>0</v>
      </c>
      <c r="BL228" s="17" t="s">
        <v>139</v>
      </c>
      <c r="BM228" s="162" t="s">
        <v>944</v>
      </c>
    </row>
    <row r="229" spans="2:65" s="12" customFormat="1" ht="11.25">
      <c r="B229" s="167"/>
      <c r="D229" s="164" t="s">
        <v>143</v>
      </c>
      <c r="E229" s="168" t="s">
        <v>1</v>
      </c>
      <c r="F229" s="169" t="s">
        <v>945</v>
      </c>
      <c r="H229" s="170">
        <v>2</v>
      </c>
      <c r="I229" s="171"/>
      <c r="L229" s="167"/>
      <c r="M229" s="172"/>
      <c r="N229" s="173"/>
      <c r="O229" s="173"/>
      <c r="P229" s="173"/>
      <c r="Q229" s="173"/>
      <c r="R229" s="173"/>
      <c r="S229" s="173"/>
      <c r="T229" s="174"/>
      <c r="AT229" s="168" t="s">
        <v>143</v>
      </c>
      <c r="AU229" s="168" t="s">
        <v>83</v>
      </c>
      <c r="AV229" s="12" t="s">
        <v>83</v>
      </c>
      <c r="AW229" s="12" t="s">
        <v>30</v>
      </c>
      <c r="AX229" s="12" t="s">
        <v>73</v>
      </c>
      <c r="AY229" s="168" t="s">
        <v>132</v>
      </c>
    </row>
    <row r="230" spans="2:65" s="12" customFormat="1" ht="11.25">
      <c r="B230" s="167"/>
      <c r="D230" s="164" t="s">
        <v>143</v>
      </c>
      <c r="E230" s="168" t="s">
        <v>1</v>
      </c>
      <c r="F230" s="169" t="s">
        <v>946</v>
      </c>
      <c r="H230" s="170">
        <v>2</v>
      </c>
      <c r="I230" s="171"/>
      <c r="L230" s="167"/>
      <c r="M230" s="172"/>
      <c r="N230" s="173"/>
      <c r="O230" s="173"/>
      <c r="P230" s="173"/>
      <c r="Q230" s="173"/>
      <c r="R230" s="173"/>
      <c r="S230" s="173"/>
      <c r="T230" s="174"/>
      <c r="AT230" s="168" t="s">
        <v>143</v>
      </c>
      <c r="AU230" s="168" t="s">
        <v>83</v>
      </c>
      <c r="AV230" s="12" t="s">
        <v>83</v>
      </c>
      <c r="AW230" s="12" t="s">
        <v>30</v>
      </c>
      <c r="AX230" s="12" t="s">
        <v>73</v>
      </c>
      <c r="AY230" s="168" t="s">
        <v>132</v>
      </c>
    </row>
    <row r="231" spans="2:65" s="13" customFormat="1" ht="11.25">
      <c r="B231" s="175"/>
      <c r="D231" s="164" t="s">
        <v>143</v>
      </c>
      <c r="E231" s="176" t="s">
        <v>1</v>
      </c>
      <c r="F231" s="177" t="s">
        <v>155</v>
      </c>
      <c r="H231" s="178">
        <v>4</v>
      </c>
      <c r="I231" s="179"/>
      <c r="L231" s="175"/>
      <c r="M231" s="180"/>
      <c r="N231" s="181"/>
      <c r="O231" s="181"/>
      <c r="P231" s="181"/>
      <c r="Q231" s="181"/>
      <c r="R231" s="181"/>
      <c r="S231" s="181"/>
      <c r="T231" s="182"/>
      <c r="AT231" s="176" t="s">
        <v>143</v>
      </c>
      <c r="AU231" s="176" t="s">
        <v>83</v>
      </c>
      <c r="AV231" s="13" t="s">
        <v>139</v>
      </c>
      <c r="AW231" s="13" t="s">
        <v>30</v>
      </c>
      <c r="AX231" s="13" t="s">
        <v>81</v>
      </c>
      <c r="AY231" s="176" t="s">
        <v>132</v>
      </c>
    </row>
    <row r="232" spans="2:65" s="1" customFormat="1" ht="16.5" customHeight="1">
      <c r="B232" s="150"/>
      <c r="C232" s="184" t="s">
        <v>298</v>
      </c>
      <c r="D232" s="184" t="s">
        <v>200</v>
      </c>
      <c r="E232" s="185" t="s">
        <v>947</v>
      </c>
      <c r="F232" s="186" t="s">
        <v>948</v>
      </c>
      <c r="G232" s="187" t="s">
        <v>335</v>
      </c>
      <c r="H232" s="188">
        <v>2</v>
      </c>
      <c r="I232" s="189"/>
      <c r="J232" s="190">
        <f>ROUND(I232*H232,2)</f>
        <v>0</v>
      </c>
      <c r="K232" s="186" t="s">
        <v>1</v>
      </c>
      <c r="L232" s="191"/>
      <c r="M232" s="192" t="s">
        <v>1</v>
      </c>
      <c r="N232" s="193" t="s">
        <v>38</v>
      </c>
      <c r="O232" s="55"/>
      <c r="P232" s="160">
        <f>O232*H232</f>
        <v>0</v>
      </c>
      <c r="Q232" s="160">
        <v>9.4999999999999998E-3</v>
      </c>
      <c r="R232" s="160">
        <f>Q232*H232</f>
        <v>1.9E-2</v>
      </c>
      <c r="S232" s="160">
        <v>0</v>
      </c>
      <c r="T232" s="161">
        <f>S232*H232</f>
        <v>0</v>
      </c>
      <c r="AR232" s="162" t="s">
        <v>183</v>
      </c>
      <c r="AT232" s="162" t="s">
        <v>200</v>
      </c>
      <c r="AU232" s="162" t="s">
        <v>83</v>
      </c>
      <c r="AY232" s="17" t="s">
        <v>132</v>
      </c>
      <c r="BE232" s="163">
        <f>IF(N232="základní",J232,0)</f>
        <v>0</v>
      </c>
      <c r="BF232" s="163">
        <f>IF(N232="snížená",J232,0)</f>
        <v>0</v>
      </c>
      <c r="BG232" s="163">
        <f>IF(N232="zákl. přenesená",J232,0)</f>
        <v>0</v>
      </c>
      <c r="BH232" s="163">
        <f>IF(N232="sníž. přenesená",J232,0)</f>
        <v>0</v>
      </c>
      <c r="BI232" s="163">
        <f>IF(N232="nulová",J232,0)</f>
        <v>0</v>
      </c>
      <c r="BJ232" s="17" t="s">
        <v>81</v>
      </c>
      <c r="BK232" s="163">
        <f>ROUND(I232*H232,2)</f>
        <v>0</v>
      </c>
      <c r="BL232" s="17" t="s">
        <v>139</v>
      </c>
      <c r="BM232" s="162" t="s">
        <v>949</v>
      </c>
    </row>
    <row r="233" spans="2:65" s="12" customFormat="1" ht="11.25">
      <c r="B233" s="167"/>
      <c r="D233" s="164" t="s">
        <v>143</v>
      </c>
      <c r="E233" s="168" t="s">
        <v>1</v>
      </c>
      <c r="F233" s="169" t="s">
        <v>946</v>
      </c>
      <c r="H233" s="170">
        <v>2</v>
      </c>
      <c r="I233" s="171"/>
      <c r="L233" s="167"/>
      <c r="M233" s="172"/>
      <c r="N233" s="173"/>
      <c r="O233" s="173"/>
      <c r="P233" s="173"/>
      <c r="Q233" s="173"/>
      <c r="R233" s="173"/>
      <c r="S233" s="173"/>
      <c r="T233" s="174"/>
      <c r="AT233" s="168" t="s">
        <v>143</v>
      </c>
      <c r="AU233" s="168" t="s">
        <v>83</v>
      </c>
      <c r="AV233" s="12" t="s">
        <v>83</v>
      </c>
      <c r="AW233" s="12" t="s">
        <v>30</v>
      </c>
      <c r="AX233" s="12" t="s">
        <v>81</v>
      </c>
      <c r="AY233" s="168" t="s">
        <v>132</v>
      </c>
    </row>
    <row r="234" spans="2:65" s="1" customFormat="1" ht="36" customHeight="1">
      <c r="B234" s="150"/>
      <c r="C234" s="151" t="s">
        <v>303</v>
      </c>
      <c r="D234" s="151" t="s">
        <v>134</v>
      </c>
      <c r="E234" s="152" t="s">
        <v>950</v>
      </c>
      <c r="F234" s="153" t="s">
        <v>951</v>
      </c>
      <c r="G234" s="154" t="s">
        <v>335</v>
      </c>
      <c r="H234" s="155">
        <v>1</v>
      </c>
      <c r="I234" s="156"/>
      <c r="J234" s="157">
        <f>ROUND(I234*H234,2)</f>
        <v>0</v>
      </c>
      <c r="K234" s="153" t="s">
        <v>424</v>
      </c>
      <c r="L234" s="32"/>
      <c r="M234" s="158" t="s">
        <v>1</v>
      </c>
      <c r="N234" s="159" t="s">
        <v>38</v>
      </c>
      <c r="O234" s="55"/>
      <c r="P234" s="160">
        <f>O234*H234</f>
        <v>0</v>
      </c>
      <c r="Q234" s="160">
        <v>1.7099999999999999E-3</v>
      </c>
      <c r="R234" s="160">
        <f>Q234*H234</f>
        <v>1.7099999999999999E-3</v>
      </c>
      <c r="S234" s="160">
        <v>0</v>
      </c>
      <c r="T234" s="161">
        <f>S234*H234</f>
        <v>0</v>
      </c>
      <c r="AR234" s="162" t="s">
        <v>139</v>
      </c>
      <c r="AT234" s="162" t="s">
        <v>134</v>
      </c>
      <c r="AU234" s="162" t="s">
        <v>83</v>
      </c>
      <c r="AY234" s="17" t="s">
        <v>132</v>
      </c>
      <c r="BE234" s="163">
        <f>IF(N234="základní",J234,0)</f>
        <v>0</v>
      </c>
      <c r="BF234" s="163">
        <f>IF(N234="snížená",J234,0)</f>
        <v>0</v>
      </c>
      <c r="BG234" s="163">
        <f>IF(N234="zákl. přenesená",J234,0)</f>
        <v>0</v>
      </c>
      <c r="BH234" s="163">
        <f>IF(N234="sníž. přenesená",J234,0)</f>
        <v>0</v>
      </c>
      <c r="BI234" s="163">
        <f>IF(N234="nulová",J234,0)</f>
        <v>0</v>
      </c>
      <c r="BJ234" s="17" t="s">
        <v>81</v>
      </c>
      <c r="BK234" s="163">
        <f>ROUND(I234*H234,2)</f>
        <v>0</v>
      </c>
      <c r="BL234" s="17" t="s">
        <v>139</v>
      </c>
      <c r="BM234" s="162" t="s">
        <v>952</v>
      </c>
    </row>
    <row r="235" spans="2:65" s="12" customFormat="1" ht="11.25">
      <c r="B235" s="167"/>
      <c r="D235" s="164" t="s">
        <v>143</v>
      </c>
      <c r="E235" s="168" t="s">
        <v>1</v>
      </c>
      <c r="F235" s="169" t="s">
        <v>953</v>
      </c>
      <c r="H235" s="170">
        <v>1</v>
      </c>
      <c r="I235" s="171"/>
      <c r="L235" s="167"/>
      <c r="M235" s="172"/>
      <c r="N235" s="173"/>
      <c r="O235" s="173"/>
      <c r="P235" s="173"/>
      <c r="Q235" s="173"/>
      <c r="R235" s="173"/>
      <c r="S235" s="173"/>
      <c r="T235" s="174"/>
      <c r="AT235" s="168" t="s">
        <v>143</v>
      </c>
      <c r="AU235" s="168" t="s">
        <v>83</v>
      </c>
      <c r="AV235" s="12" t="s">
        <v>83</v>
      </c>
      <c r="AW235" s="12" t="s">
        <v>30</v>
      </c>
      <c r="AX235" s="12" t="s">
        <v>73</v>
      </c>
      <c r="AY235" s="168" t="s">
        <v>132</v>
      </c>
    </row>
    <row r="236" spans="2:65" s="13" customFormat="1" ht="11.25">
      <c r="B236" s="175"/>
      <c r="D236" s="164" t="s">
        <v>143</v>
      </c>
      <c r="E236" s="176" t="s">
        <v>1</v>
      </c>
      <c r="F236" s="177" t="s">
        <v>155</v>
      </c>
      <c r="H236" s="178">
        <v>1</v>
      </c>
      <c r="I236" s="179"/>
      <c r="L236" s="175"/>
      <c r="M236" s="180"/>
      <c r="N236" s="181"/>
      <c r="O236" s="181"/>
      <c r="P236" s="181"/>
      <c r="Q236" s="181"/>
      <c r="R236" s="181"/>
      <c r="S236" s="181"/>
      <c r="T236" s="182"/>
      <c r="AT236" s="176" t="s">
        <v>143</v>
      </c>
      <c r="AU236" s="176" t="s">
        <v>83</v>
      </c>
      <c r="AV236" s="13" t="s">
        <v>139</v>
      </c>
      <c r="AW236" s="13" t="s">
        <v>30</v>
      </c>
      <c r="AX236" s="13" t="s">
        <v>81</v>
      </c>
      <c r="AY236" s="176" t="s">
        <v>132</v>
      </c>
    </row>
    <row r="237" spans="2:65" s="1" customFormat="1" ht="16.5" customHeight="1">
      <c r="B237" s="150"/>
      <c r="C237" s="184" t="s">
        <v>307</v>
      </c>
      <c r="D237" s="184" t="s">
        <v>200</v>
      </c>
      <c r="E237" s="185" t="s">
        <v>954</v>
      </c>
      <c r="F237" s="186" t="s">
        <v>955</v>
      </c>
      <c r="G237" s="187" t="s">
        <v>335</v>
      </c>
      <c r="H237" s="188">
        <v>1</v>
      </c>
      <c r="I237" s="189"/>
      <c r="J237" s="190">
        <f>ROUND(I237*H237,2)</f>
        <v>0</v>
      </c>
      <c r="K237" s="186" t="s">
        <v>1</v>
      </c>
      <c r="L237" s="191"/>
      <c r="M237" s="192" t="s">
        <v>1</v>
      </c>
      <c r="N237" s="193" t="s">
        <v>38</v>
      </c>
      <c r="O237" s="55"/>
      <c r="P237" s="160">
        <f>O237*H237</f>
        <v>0</v>
      </c>
      <c r="Q237" s="160">
        <v>1.8599999999999998E-2</v>
      </c>
      <c r="R237" s="160">
        <f>Q237*H237</f>
        <v>1.8599999999999998E-2</v>
      </c>
      <c r="S237" s="160">
        <v>0</v>
      </c>
      <c r="T237" s="161">
        <f>S237*H237</f>
        <v>0</v>
      </c>
      <c r="AR237" s="162" t="s">
        <v>183</v>
      </c>
      <c r="AT237" s="162" t="s">
        <v>200</v>
      </c>
      <c r="AU237" s="162" t="s">
        <v>83</v>
      </c>
      <c r="AY237" s="17" t="s">
        <v>132</v>
      </c>
      <c r="BE237" s="163">
        <f>IF(N237="základní",J237,0)</f>
        <v>0</v>
      </c>
      <c r="BF237" s="163">
        <f>IF(N237="snížená",J237,0)</f>
        <v>0</v>
      </c>
      <c r="BG237" s="163">
        <f>IF(N237="zákl. přenesená",J237,0)</f>
        <v>0</v>
      </c>
      <c r="BH237" s="163">
        <f>IF(N237="sníž. přenesená",J237,0)</f>
        <v>0</v>
      </c>
      <c r="BI237" s="163">
        <f>IF(N237="nulová",J237,0)</f>
        <v>0</v>
      </c>
      <c r="BJ237" s="17" t="s">
        <v>81</v>
      </c>
      <c r="BK237" s="163">
        <f>ROUND(I237*H237,2)</f>
        <v>0</v>
      </c>
      <c r="BL237" s="17" t="s">
        <v>139</v>
      </c>
      <c r="BM237" s="162" t="s">
        <v>956</v>
      </c>
    </row>
    <row r="238" spans="2:65" s="12" customFormat="1" ht="11.25">
      <c r="B238" s="167"/>
      <c r="D238" s="164" t="s">
        <v>143</v>
      </c>
      <c r="E238" s="168" t="s">
        <v>1</v>
      </c>
      <c r="F238" s="169" t="s">
        <v>953</v>
      </c>
      <c r="H238" s="170">
        <v>1</v>
      </c>
      <c r="I238" s="171"/>
      <c r="L238" s="167"/>
      <c r="M238" s="172"/>
      <c r="N238" s="173"/>
      <c r="O238" s="173"/>
      <c r="P238" s="173"/>
      <c r="Q238" s="173"/>
      <c r="R238" s="173"/>
      <c r="S238" s="173"/>
      <c r="T238" s="174"/>
      <c r="AT238" s="168" t="s">
        <v>143</v>
      </c>
      <c r="AU238" s="168" t="s">
        <v>83</v>
      </c>
      <c r="AV238" s="12" t="s">
        <v>83</v>
      </c>
      <c r="AW238" s="12" t="s">
        <v>30</v>
      </c>
      <c r="AX238" s="12" t="s">
        <v>81</v>
      </c>
      <c r="AY238" s="168" t="s">
        <v>132</v>
      </c>
    </row>
    <row r="239" spans="2:65" s="1" customFormat="1" ht="36" customHeight="1">
      <c r="B239" s="150"/>
      <c r="C239" s="151" t="s">
        <v>312</v>
      </c>
      <c r="D239" s="151" t="s">
        <v>134</v>
      </c>
      <c r="E239" s="152" t="s">
        <v>957</v>
      </c>
      <c r="F239" s="153" t="s">
        <v>958</v>
      </c>
      <c r="G239" s="154" t="s">
        <v>262</v>
      </c>
      <c r="H239" s="155">
        <v>174.2</v>
      </c>
      <c r="I239" s="156"/>
      <c r="J239" s="157">
        <f>ROUND(I239*H239,2)</f>
        <v>0</v>
      </c>
      <c r="K239" s="153" t="s">
        <v>424</v>
      </c>
      <c r="L239" s="32"/>
      <c r="M239" s="158" t="s">
        <v>1</v>
      </c>
      <c r="N239" s="159" t="s">
        <v>38</v>
      </c>
      <c r="O239" s="55"/>
      <c r="P239" s="160">
        <f>O239*H239</f>
        <v>0</v>
      </c>
      <c r="Q239" s="160">
        <v>0</v>
      </c>
      <c r="R239" s="160">
        <f>Q239*H239</f>
        <v>0</v>
      </c>
      <c r="S239" s="160">
        <v>0</v>
      </c>
      <c r="T239" s="161">
        <f>S239*H239</f>
        <v>0</v>
      </c>
      <c r="AR239" s="162" t="s">
        <v>139</v>
      </c>
      <c r="AT239" s="162" t="s">
        <v>134</v>
      </c>
      <c r="AU239" s="162" t="s">
        <v>83</v>
      </c>
      <c r="AY239" s="17" t="s">
        <v>132</v>
      </c>
      <c r="BE239" s="163">
        <f>IF(N239="základní",J239,0)</f>
        <v>0</v>
      </c>
      <c r="BF239" s="163">
        <f>IF(N239="snížená",J239,0)</f>
        <v>0</v>
      </c>
      <c r="BG239" s="163">
        <f>IF(N239="zákl. přenesená",J239,0)</f>
        <v>0</v>
      </c>
      <c r="BH239" s="163">
        <f>IF(N239="sníž. přenesená",J239,0)</f>
        <v>0</v>
      </c>
      <c r="BI239" s="163">
        <f>IF(N239="nulová",J239,0)</f>
        <v>0</v>
      </c>
      <c r="BJ239" s="17" t="s">
        <v>81</v>
      </c>
      <c r="BK239" s="163">
        <f>ROUND(I239*H239,2)</f>
        <v>0</v>
      </c>
      <c r="BL239" s="17" t="s">
        <v>139</v>
      </c>
      <c r="BM239" s="162" t="s">
        <v>959</v>
      </c>
    </row>
    <row r="240" spans="2:65" s="12" customFormat="1" ht="11.25">
      <c r="B240" s="167"/>
      <c r="D240" s="164" t="s">
        <v>143</v>
      </c>
      <c r="E240" s="168" t="s">
        <v>1</v>
      </c>
      <c r="F240" s="169" t="s">
        <v>960</v>
      </c>
      <c r="H240" s="170">
        <v>163.19999999999999</v>
      </c>
      <c r="I240" s="171"/>
      <c r="L240" s="167"/>
      <c r="M240" s="172"/>
      <c r="N240" s="173"/>
      <c r="O240" s="173"/>
      <c r="P240" s="173"/>
      <c r="Q240" s="173"/>
      <c r="R240" s="173"/>
      <c r="S240" s="173"/>
      <c r="T240" s="174"/>
      <c r="AT240" s="168" t="s">
        <v>143</v>
      </c>
      <c r="AU240" s="168" t="s">
        <v>83</v>
      </c>
      <c r="AV240" s="12" t="s">
        <v>83</v>
      </c>
      <c r="AW240" s="12" t="s">
        <v>30</v>
      </c>
      <c r="AX240" s="12" t="s">
        <v>73</v>
      </c>
      <c r="AY240" s="168" t="s">
        <v>132</v>
      </c>
    </row>
    <row r="241" spans="2:65" s="12" customFormat="1" ht="11.25">
      <c r="B241" s="167"/>
      <c r="D241" s="164" t="s">
        <v>143</v>
      </c>
      <c r="E241" s="168" t="s">
        <v>1</v>
      </c>
      <c r="F241" s="169" t="s">
        <v>961</v>
      </c>
      <c r="H241" s="170">
        <v>11</v>
      </c>
      <c r="I241" s="171"/>
      <c r="L241" s="167"/>
      <c r="M241" s="172"/>
      <c r="N241" s="173"/>
      <c r="O241" s="173"/>
      <c r="P241" s="173"/>
      <c r="Q241" s="173"/>
      <c r="R241" s="173"/>
      <c r="S241" s="173"/>
      <c r="T241" s="174"/>
      <c r="AT241" s="168" t="s">
        <v>143</v>
      </c>
      <c r="AU241" s="168" t="s">
        <v>83</v>
      </c>
      <c r="AV241" s="12" t="s">
        <v>83</v>
      </c>
      <c r="AW241" s="12" t="s">
        <v>30</v>
      </c>
      <c r="AX241" s="12" t="s">
        <v>73</v>
      </c>
      <c r="AY241" s="168" t="s">
        <v>132</v>
      </c>
    </row>
    <row r="242" spans="2:65" s="13" customFormat="1" ht="11.25">
      <c r="B242" s="175"/>
      <c r="D242" s="164" t="s">
        <v>143</v>
      </c>
      <c r="E242" s="176" t="s">
        <v>1</v>
      </c>
      <c r="F242" s="177" t="s">
        <v>155</v>
      </c>
      <c r="H242" s="178">
        <v>174.2</v>
      </c>
      <c r="I242" s="179"/>
      <c r="L242" s="175"/>
      <c r="M242" s="180"/>
      <c r="N242" s="181"/>
      <c r="O242" s="181"/>
      <c r="P242" s="181"/>
      <c r="Q242" s="181"/>
      <c r="R242" s="181"/>
      <c r="S242" s="181"/>
      <c r="T242" s="182"/>
      <c r="AT242" s="176" t="s">
        <v>143</v>
      </c>
      <c r="AU242" s="176" t="s">
        <v>83</v>
      </c>
      <c r="AV242" s="13" t="s">
        <v>139</v>
      </c>
      <c r="AW242" s="13" t="s">
        <v>30</v>
      </c>
      <c r="AX242" s="13" t="s">
        <v>81</v>
      </c>
      <c r="AY242" s="176" t="s">
        <v>132</v>
      </c>
    </row>
    <row r="243" spans="2:65" s="1" customFormat="1" ht="16.5" customHeight="1">
      <c r="B243" s="150"/>
      <c r="C243" s="184" t="s">
        <v>317</v>
      </c>
      <c r="D243" s="184" t="s">
        <v>200</v>
      </c>
      <c r="E243" s="185" t="s">
        <v>962</v>
      </c>
      <c r="F243" s="186" t="s">
        <v>963</v>
      </c>
      <c r="G243" s="187" t="s">
        <v>262</v>
      </c>
      <c r="H243" s="188">
        <v>176.81299999999999</v>
      </c>
      <c r="I243" s="189"/>
      <c r="J243" s="190">
        <f>ROUND(I243*H243,2)</f>
        <v>0</v>
      </c>
      <c r="K243" s="186" t="s">
        <v>424</v>
      </c>
      <c r="L243" s="191"/>
      <c r="M243" s="192" t="s">
        <v>1</v>
      </c>
      <c r="N243" s="193" t="s">
        <v>38</v>
      </c>
      <c r="O243" s="55"/>
      <c r="P243" s="160">
        <f>O243*H243</f>
        <v>0</v>
      </c>
      <c r="Q243" s="160">
        <v>2.1900000000000001E-3</v>
      </c>
      <c r="R243" s="160">
        <f>Q243*H243</f>
        <v>0.38722046999999998</v>
      </c>
      <c r="S243" s="160">
        <v>0</v>
      </c>
      <c r="T243" s="161">
        <f>S243*H243</f>
        <v>0</v>
      </c>
      <c r="AR243" s="162" t="s">
        <v>183</v>
      </c>
      <c r="AT243" s="162" t="s">
        <v>200</v>
      </c>
      <c r="AU243" s="162" t="s">
        <v>83</v>
      </c>
      <c r="AY243" s="17" t="s">
        <v>132</v>
      </c>
      <c r="BE243" s="163">
        <f>IF(N243="základní",J243,0)</f>
        <v>0</v>
      </c>
      <c r="BF243" s="163">
        <f>IF(N243="snížená",J243,0)</f>
        <v>0</v>
      </c>
      <c r="BG243" s="163">
        <f>IF(N243="zákl. přenesená",J243,0)</f>
        <v>0</v>
      </c>
      <c r="BH243" s="163">
        <f>IF(N243="sníž. přenesená",J243,0)</f>
        <v>0</v>
      </c>
      <c r="BI243" s="163">
        <f>IF(N243="nulová",J243,0)</f>
        <v>0</v>
      </c>
      <c r="BJ243" s="17" t="s">
        <v>81</v>
      </c>
      <c r="BK243" s="163">
        <f>ROUND(I243*H243,2)</f>
        <v>0</v>
      </c>
      <c r="BL243" s="17" t="s">
        <v>139</v>
      </c>
      <c r="BM243" s="162" t="s">
        <v>964</v>
      </c>
    </row>
    <row r="244" spans="2:65" s="12" customFormat="1" ht="11.25">
      <c r="B244" s="167"/>
      <c r="D244" s="164" t="s">
        <v>143</v>
      </c>
      <c r="E244" s="168" t="s">
        <v>1</v>
      </c>
      <c r="F244" s="169" t="s">
        <v>965</v>
      </c>
      <c r="H244" s="170">
        <v>176.81299999999999</v>
      </c>
      <c r="I244" s="171"/>
      <c r="L244" s="167"/>
      <c r="M244" s="172"/>
      <c r="N244" s="173"/>
      <c r="O244" s="173"/>
      <c r="P244" s="173"/>
      <c r="Q244" s="173"/>
      <c r="R244" s="173"/>
      <c r="S244" s="173"/>
      <c r="T244" s="174"/>
      <c r="AT244" s="168" t="s">
        <v>143</v>
      </c>
      <c r="AU244" s="168" t="s">
        <v>83</v>
      </c>
      <c r="AV244" s="12" t="s">
        <v>83</v>
      </c>
      <c r="AW244" s="12" t="s">
        <v>30</v>
      </c>
      <c r="AX244" s="12" t="s">
        <v>81</v>
      </c>
      <c r="AY244" s="168" t="s">
        <v>132</v>
      </c>
    </row>
    <row r="245" spans="2:65" s="1" customFormat="1" ht="36" customHeight="1">
      <c r="B245" s="150"/>
      <c r="C245" s="151" t="s">
        <v>323</v>
      </c>
      <c r="D245" s="151" t="s">
        <v>134</v>
      </c>
      <c r="E245" s="152" t="s">
        <v>966</v>
      </c>
      <c r="F245" s="153" t="s">
        <v>967</v>
      </c>
      <c r="G245" s="154" t="s">
        <v>335</v>
      </c>
      <c r="H245" s="155">
        <v>2</v>
      </c>
      <c r="I245" s="156"/>
      <c r="J245" s="157">
        <f>ROUND(I245*H245,2)</f>
        <v>0</v>
      </c>
      <c r="K245" s="153" t="s">
        <v>424</v>
      </c>
      <c r="L245" s="32"/>
      <c r="M245" s="158" t="s">
        <v>1</v>
      </c>
      <c r="N245" s="159" t="s">
        <v>38</v>
      </c>
      <c r="O245" s="55"/>
      <c r="P245" s="160">
        <f>O245*H245</f>
        <v>0</v>
      </c>
      <c r="Q245" s="160">
        <v>0</v>
      </c>
      <c r="R245" s="160">
        <f>Q245*H245</f>
        <v>0</v>
      </c>
      <c r="S245" s="160">
        <v>0</v>
      </c>
      <c r="T245" s="161">
        <f>S245*H245</f>
        <v>0</v>
      </c>
      <c r="AR245" s="162" t="s">
        <v>139</v>
      </c>
      <c r="AT245" s="162" t="s">
        <v>134</v>
      </c>
      <c r="AU245" s="162" t="s">
        <v>83</v>
      </c>
      <c r="AY245" s="17" t="s">
        <v>132</v>
      </c>
      <c r="BE245" s="163">
        <f>IF(N245="základní",J245,0)</f>
        <v>0</v>
      </c>
      <c r="BF245" s="163">
        <f>IF(N245="snížená",J245,0)</f>
        <v>0</v>
      </c>
      <c r="BG245" s="163">
        <f>IF(N245="zákl. přenesená",J245,0)</f>
        <v>0</v>
      </c>
      <c r="BH245" s="163">
        <f>IF(N245="sníž. přenesená",J245,0)</f>
        <v>0</v>
      </c>
      <c r="BI245" s="163">
        <f>IF(N245="nulová",J245,0)</f>
        <v>0</v>
      </c>
      <c r="BJ245" s="17" t="s">
        <v>81</v>
      </c>
      <c r="BK245" s="163">
        <f>ROUND(I245*H245,2)</f>
        <v>0</v>
      </c>
      <c r="BL245" s="17" t="s">
        <v>139</v>
      </c>
      <c r="BM245" s="162" t="s">
        <v>968</v>
      </c>
    </row>
    <row r="246" spans="2:65" s="12" customFormat="1" ht="11.25">
      <c r="B246" s="167"/>
      <c r="D246" s="164" t="s">
        <v>143</v>
      </c>
      <c r="E246" s="168" t="s">
        <v>1</v>
      </c>
      <c r="F246" s="169" t="s">
        <v>559</v>
      </c>
      <c r="H246" s="170">
        <v>2</v>
      </c>
      <c r="I246" s="171"/>
      <c r="L246" s="167"/>
      <c r="M246" s="172"/>
      <c r="N246" s="173"/>
      <c r="O246" s="173"/>
      <c r="P246" s="173"/>
      <c r="Q246" s="173"/>
      <c r="R246" s="173"/>
      <c r="S246" s="173"/>
      <c r="T246" s="174"/>
      <c r="AT246" s="168" t="s">
        <v>143</v>
      </c>
      <c r="AU246" s="168" t="s">
        <v>83</v>
      </c>
      <c r="AV246" s="12" t="s">
        <v>83</v>
      </c>
      <c r="AW246" s="12" t="s">
        <v>30</v>
      </c>
      <c r="AX246" s="12" t="s">
        <v>81</v>
      </c>
      <c r="AY246" s="168" t="s">
        <v>132</v>
      </c>
    </row>
    <row r="247" spans="2:65" s="1" customFormat="1" ht="16.5" customHeight="1">
      <c r="B247" s="150"/>
      <c r="C247" s="184" t="s">
        <v>327</v>
      </c>
      <c r="D247" s="184" t="s">
        <v>200</v>
      </c>
      <c r="E247" s="185" t="s">
        <v>969</v>
      </c>
      <c r="F247" s="186" t="s">
        <v>970</v>
      </c>
      <c r="G247" s="187" t="s">
        <v>335</v>
      </c>
      <c r="H247" s="188">
        <v>2</v>
      </c>
      <c r="I247" s="189"/>
      <c r="J247" s="190">
        <f>ROUND(I247*H247,2)</f>
        <v>0</v>
      </c>
      <c r="K247" s="186" t="s">
        <v>1</v>
      </c>
      <c r="L247" s="191"/>
      <c r="M247" s="192" t="s">
        <v>1</v>
      </c>
      <c r="N247" s="193" t="s">
        <v>38</v>
      </c>
      <c r="O247" s="55"/>
      <c r="P247" s="160">
        <f>O247*H247</f>
        <v>0</v>
      </c>
      <c r="Q247" s="160">
        <v>1.6299999999999999E-2</v>
      </c>
      <c r="R247" s="160">
        <f>Q247*H247</f>
        <v>3.2599999999999997E-2</v>
      </c>
      <c r="S247" s="160">
        <v>0</v>
      </c>
      <c r="T247" s="161">
        <f>S247*H247</f>
        <v>0</v>
      </c>
      <c r="AR247" s="162" t="s">
        <v>183</v>
      </c>
      <c r="AT247" s="162" t="s">
        <v>200</v>
      </c>
      <c r="AU247" s="162" t="s">
        <v>83</v>
      </c>
      <c r="AY247" s="17" t="s">
        <v>132</v>
      </c>
      <c r="BE247" s="163">
        <f>IF(N247="základní",J247,0)</f>
        <v>0</v>
      </c>
      <c r="BF247" s="163">
        <f>IF(N247="snížená",J247,0)</f>
        <v>0</v>
      </c>
      <c r="BG247" s="163">
        <f>IF(N247="zákl. přenesená",J247,0)</f>
        <v>0</v>
      </c>
      <c r="BH247" s="163">
        <f>IF(N247="sníž. přenesená",J247,0)</f>
        <v>0</v>
      </c>
      <c r="BI247" s="163">
        <f>IF(N247="nulová",J247,0)</f>
        <v>0</v>
      </c>
      <c r="BJ247" s="17" t="s">
        <v>81</v>
      </c>
      <c r="BK247" s="163">
        <f>ROUND(I247*H247,2)</f>
        <v>0</v>
      </c>
      <c r="BL247" s="17" t="s">
        <v>139</v>
      </c>
      <c r="BM247" s="162" t="s">
        <v>971</v>
      </c>
    </row>
    <row r="248" spans="2:65" s="12" customFormat="1" ht="11.25">
      <c r="B248" s="167"/>
      <c r="D248" s="164" t="s">
        <v>143</v>
      </c>
      <c r="E248" s="168" t="s">
        <v>1</v>
      </c>
      <c r="F248" s="169" t="s">
        <v>972</v>
      </c>
      <c r="H248" s="170">
        <v>1</v>
      </c>
      <c r="I248" s="171"/>
      <c r="L248" s="167"/>
      <c r="M248" s="172"/>
      <c r="N248" s="173"/>
      <c r="O248" s="173"/>
      <c r="P248" s="173"/>
      <c r="Q248" s="173"/>
      <c r="R248" s="173"/>
      <c r="S248" s="173"/>
      <c r="T248" s="174"/>
      <c r="AT248" s="168" t="s">
        <v>143</v>
      </c>
      <c r="AU248" s="168" t="s">
        <v>83</v>
      </c>
      <c r="AV248" s="12" t="s">
        <v>83</v>
      </c>
      <c r="AW248" s="12" t="s">
        <v>30</v>
      </c>
      <c r="AX248" s="12" t="s">
        <v>73</v>
      </c>
      <c r="AY248" s="168" t="s">
        <v>132</v>
      </c>
    </row>
    <row r="249" spans="2:65" s="12" customFormat="1" ht="11.25">
      <c r="B249" s="167"/>
      <c r="D249" s="164" t="s">
        <v>143</v>
      </c>
      <c r="E249" s="168" t="s">
        <v>1</v>
      </c>
      <c r="F249" s="169" t="s">
        <v>973</v>
      </c>
      <c r="H249" s="170">
        <v>1</v>
      </c>
      <c r="I249" s="171"/>
      <c r="L249" s="167"/>
      <c r="M249" s="172"/>
      <c r="N249" s="173"/>
      <c r="O249" s="173"/>
      <c r="P249" s="173"/>
      <c r="Q249" s="173"/>
      <c r="R249" s="173"/>
      <c r="S249" s="173"/>
      <c r="T249" s="174"/>
      <c r="AT249" s="168" t="s">
        <v>143</v>
      </c>
      <c r="AU249" s="168" t="s">
        <v>83</v>
      </c>
      <c r="AV249" s="12" t="s">
        <v>83</v>
      </c>
      <c r="AW249" s="12" t="s">
        <v>30</v>
      </c>
      <c r="AX249" s="12" t="s">
        <v>73</v>
      </c>
      <c r="AY249" s="168" t="s">
        <v>132</v>
      </c>
    </row>
    <row r="250" spans="2:65" s="13" customFormat="1" ht="11.25">
      <c r="B250" s="175"/>
      <c r="D250" s="164" t="s">
        <v>143</v>
      </c>
      <c r="E250" s="176" t="s">
        <v>1</v>
      </c>
      <c r="F250" s="177" t="s">
        <v>155</v>
      </c>
      <c r="H250" s="178">
        <v>2</v>
      </c>
      <c r="I250" s="179"/>
      <c r="L250" s="175"/>
      <c r="M250" s="180"/>
      <c r="N250" s="181"/>
      <c r="O250" s="181"/>
      <c r="P250" s="181"/>
      <c r="Q250" s="181"/>
      <c r="R250" s="181"/>
      <c r="S250" s="181"/>
      <c r="T250" s="182"/>
      <c r="AT250" s="176" t="s">
        <v>143</v>
      </c>
      <c r="AU250" s="176" t="s">
        <v>83</v>
      </c>
      <c r="AV250" s="13" t="s">
        <v>139</v>
      </c>
      <c r="AW250" s="13" t="s">
        <v>30</v>
      </c>
      <c r="AX250" s="13" t="s">
        <v>81</v>
      </c>
      <c r="AY250" s="176" t="s">
        <v>132</v>
      </c>
    </row>
    <row r="251" spans="2:65" s="1" customFormat="1" ht="48" customHeight="1">
      <c r="B251" s="150"/>
      <c r="C251" s="151" t="s">
        <v>332</v>
      </c>
      <c r="D251" s="151" t="s">
        <v>134</v>
      </c>
      <c r="E251" s="152" t="s">
        <v>974</v>
      </c>
      <c r="F251" s="153" t="s">
        <v>975</v>
      </c>
      <c r="G251" s="154" t="s">
        <v>335</v>
      </c>
      <c r="H251" s="155">
        <v>6</v>
      </c>
      <c r="I251" s="156"/>
      <c r="J251" s="157">
        <f>ROUND(I251*H251,2)</f>
        <v>0</v>
      </c>
      <c r="K251" s="153" t="s">
        <v>424</v>
      </c>
      <c r="L251" s="32"/>
      <c r="M251" s="158" t="s">
        <v>1</v>
      </c>
      <c r="N251" s="159" t="s">
        <v>38</v>
      </c>
      <c r="O251" s="55"/>
      <c r="P251" s="160">
        <f>O251*H251</f>
        <v>0</v>
      </c>
      <c r="Q251" s="160">
        <v>1.6199999999999999E-3</v>
      </c>
      <c r="R251" s="160">
        <f>Q251*H251</f>
        <v>9.7199999999999995E-3</v>
      </c>
      <c r="S251" s="160">
        <v>0</v>
      </c>
      <c r="T251" s="161">
        <f>S251*H251</f>
        <v>0</v>
      </c>
      <c r="AR251" s="162" t="s">
        <v>139</v>
      </c>
      <c r="AT251" s="162" t="s">
        <v>134</v>
      </c>
      <c r="AU251" s="162" t="s">
        <v>83</v>
      </c>
      <c r="AY251" s="17" t="s">
        <v>132</v>
      </c>
      <c r="BE251" s="163">
        <f>IF(N251="základní",J251,0)</f>
        <v>0</v>
      </c>
      <c r="BF251" s="163">
        <f>IF(N251="snížená",J251,0)</f>
        <v>0</v>
      </c>
      <c r="BG251" s="163">
        <f>IF(N251="zákl. přenesená",J251,0)</f>
        <v>0</v>
      </c>
      <c r="BH251" s="163">
        <f>IF(N251="sníž. přenesená",J251,0)</f>
        <v>0</v>
      </c>
      <c r="BI251" s="163">
        <f>IF(N251="nulová",J251,0)</f>
        <v>0</v>
      </c>
      <c r="BJ251" s="17" t="s">
        <v>81</v>
      </c>
      <c r="BK251" s="163">
        <f>ROUND(I251*H251,2)</f>
        <v>0</v>
      </c>
      <c r="BL251" s="17" t="s">
        <v>139</v>
      </c>
      <c r="BM251" s="162" t="s">
        <v>976</v>
      </c>
    </row>
    <row r="252" spans="2:65" s="12" customFormat="1" ht="11.25">
      <c r="B252" s="167"/>
      <c r="D252" s="164" t="s">
        <v>143</v>
      </c>
      <c r="E252" s="168" t="s">
        <v>1</v>
      </c>
      <c r="F252" s="169" t="s">
        <v>941</v>
      </c>
      <c r="H252" s="170">
        <v>6</v>
      </c>
      <c r="I252" s="171"/>
      <c r="L252" s="167"/>
      <c r="M252" s="172"/>
      <c r="N252" s="173"/>
      <c r="O252" s="173"/>
      <c r="P252" s="173"/>
      <c r="Q252" s="173"/>
      <c r="R252" s="173"/>
      <c r="S252" s="173"/>
      <c r="T252" s="174"/>
      <c r="AT252" s="168" t="s">
        <v>143</v>
      </c>
      <c r="AU252" s="168" t="s">
        <v>83</v>
      </c>
      <c r="AV252" s="12" t="s">
        <v>83</v>
      </c>
      <c r="AW252" s="12" t="s">
        <v>30</v>
      </c>
      <c r="AX252" s="12" t="s">
        <v>81</v>
      </c>
      <c r="AY252" s="168" t="s">
        <v>132</v>
      </c>
    </row>
    <row r="253" spans="2:65" s="1" customFormat="1" ht="16.5" customHeight="1">
      <c r="B253" s="150"/>
      <c r="C253" s="184" t="s">
        <v>340</v>
      </c>
      <c r="D253" s="184" t="s">
        <v>200</v>
      </c>
      <c r="E253" s="185" t="s">
        <v>977</v>
      </c>
      <c r="F253" s="186" t="s">
        <v>978</v>
      </c>
      <c r="G253" s="187" t="s">
        <v>335</v>
      </c>
      <c r="H253" s="188">
        <v>3</v>
      </c>
      <c r="I253" s="189"/>
      <c r="J253" s="190">
        <f>ROUND(I253*H253,2)</f>
        <v>0</v>
      </c>
      <c r="K253" s="186" t="s">
        <v>1</v>
      </c>
      <c r="L253" s="191"/>
      <c r="M253" s="192" t="s">
        <v>1</v>
      </c>
      <c r="N253" s="193" t="s">
        <v>38</v>
      </c>
      <c r="O253" s="55"/>
      <c r="P253" s="160">
        <f>O253*H253</f>
        <v>0</v>
      </c>
      <c r="Q253" s="160">
        <v>1.847E-2</v>
      </c>
      <c r="R253" s="160">
        <f>Q253*H253</f>
        <v>5.5410000000000001E-2</v>
      </c>
      <c r="S253" s="160">
        <v>0</v>
      </c>
      <c r="T253" s="161">
        <f>S253*H253</f>
        <v>0</v>
      </c>
      <c r="AR253" s="162" t="s">
        <v>183</v>
      </c>
      <c r="AT253" s="162" t="s">
        <v>200</v>
      </c>
      <c r="AU253" s="162" t="s">
        <v>83</v>
      </c>
      <c r="AY253" s="17" t="s">
        <v>132</v>
      </c>
      <c r="BE253" s="163">
        <f>IF(N253="základní",J253,0)</f>
        <v>0</v>
      </c>
      <c r="BF253" s="163">
        <f>IF(N253="snížená",J253,0)</f>
        <v>0</v>
      </c>
      <c r="BG253" s="163">
        <f>IF(N253="zákl. přenesená",J253,0)</f>
        <v>0</v>
      </c>
      <c r="BH253" s="163">
        <f>IF(N253="sníž. přenesená",J253,0)</f>
        <v>0</v>
      </c>
      <c r="BI253" s="163">
        <f>IF(N253="nulová",J253,0)</f>
        <v>0</v>
      </c>
      <c r="BJ253" s="17" t="s">
        <v>81</v>
      </c>
      <c r="BK253" s="163">
        <f>ROUND(I253*H253,2)</f>
        <v>0</v>
      </c>
      <c r="BL253" s="17" t="s">
        <v>139</v>
      </c>
      <c r="BM253" s="162" t="s">
        <v>979</v>
      </c>
    </row>
    <row r="254" spans="2:65" s="12" customFormat="1" ht="11.25">
      <c r="B254" s="167"/>
      <c r="D254" s="164" t="s">
        <v>143</v>
      </c>
      <c r="E254" s="168" t="s">
        <v>1</v>
      </c>
      <c r="F254" s="169" t="s">
        <v>953</v>
      </c>
      <c r="H254" s="170">
        <v>1</v>
      </c>
      <c r="I254" s="171"/>
      <c r="L254" s="167"/>
      <c r="M254" s="172"/>
      <c r="N254" s="173"/>
      <c r="O254" s="173"/>
      <c r="P254" s="173"/>
      <c r="Q254" s="173"/>
      <c r="R254" s="173"/>
      <c r="S254" s="173"/>
      <c r="T254" s="174"/>
      <c r="AT254" s="168" t="s">
        <v>143</v>
      </c>
      <c r="AU254" s="168" t="s">
        <v>83</v>
      </c>
      <c r="AV254" s="12" t="s">
        <v>83</v>
      </c>
      <c r="AW254" s="12" t="s">
        <v>30</v>
      </c>
      <c r="AX254" s="12" t="s">
        <v>73</v>
      </c>
      <c r="AY254" s="168" t="s">
        <v>132</v>
      </c>
    </row>
    <row r="255" spans="2:65" s="12" customFormat="1" ht="11.25">
      <c r="B255" s="167"/>
      <c r="D255" s="164" t="s">
        <v>143</v>
      </c>
      <c r="E255" s="168" t="s">
        <v>1</v>
      </c>
      <c r="F255" s="169" t="s">
        <v>946</v>
      </c>
      <c r="H255" s="170">
        <v>2</v>
      </c>
      <c r="I255" s="171"/>
      <c r="L255" s="167"/>
      <c r="M255" s="172"/>
      <c r="N255" s="173"/>
      <c r="O255" s="173"/>
      <c r="P255" s="173"/>
      <c r="Q255" s="173"/>
      <c r="R255" s="173"/>
      <c r="S255" s="173"/>
      <c r="T255" s="174"/>
      <c r="AT255" s="168" t="s">
        <v>143</v>
      </c>
      <c r="AU255" s="168" t="s">
        <v>83</v>
      </c>
      <c r="AV255" s="12" t="s">
        <v>83</v>
      </c>
      <c r="AW255" s="12" t="s">
        <v>30</v>
      </c>
      <c r="AX255" s="12" t="s">
        <v>73</v>
      </c>
      <c r="AY255" s="168" t="s">
        <v>132</v>
      </c>
    </row>
    <row r="256" spans="2:65" s="13" customFormat="1" ht="11.25">
      <c r="B256" s="175"/>
      <c r="D256" s="164" t="s">
        <v>143</v>
      </c>
      <c r="E256" s="176" t="s">
        <v>1</v>
      </c>
      <c r="F256" s="177" t="s">
        <v>155</v>
      </c>
      <c r="H256" s="178">
        <v>3</v>
      </c>
      <c r="I256" s="179"/>
      <c r="L256" s="175"/>
      <c r="M256" s="180"/>
      <c r="N256" s="181"/>
      <c r="O256" s="181"/>
      <c r="P256" s="181"/>
      <c r="Q256" s="181"/>
      <c r="R256" s="181"/>
      <c r="S256" s="181"/>
      <c r="T256" s="182"/>
      <c r="AT256" s="176" t="s">
        <v>143</v>
      </c>
      <c r="AU256" s="176" t="s">
        <v>83</v>
      </c>
      <c r="AV256" s="13" t="s">
        <v>139</v>
      </c>
      <c r="AW256" s="13" t="s">
        <v>30</v>
      </c>
      <c r="AX256" s="13" t="s">
        <v>81</v>
      </c>
      <c r="AY256" s="176" t="s">
        <v>132</v>
      </c>
    </row>
    <row r="257" spans="2:65" s="1" customFormat="1" ht="24" customHeight="1">
      <c r="B257" s="150"/>
      <c r="C257" s="184" t="s">
        <v>345</v>
      </c>
      <c r="D257" s="184" t="s">
        <v>200</v>
      </c>
      <c r="E257" s="185" t="s">
        <v>980</v>
      </c>
      <c r="F257" s="186" t="s">
        <v>981</v>
      </c>
      <c r="G257" s="187" t="s">
        <v>335</v>
      </c>
      <c r="H257" s="188">
        <v>3</v>
      </c>
      <c r="I257" s="189"/>
      <c r="J257" s="190">
        <f>ROUND(I257*H257,2)</f>
        <v>0</v>
      </c>
      <c r="K257" s="186" t="s">
        <v>1</v>
      </c>
      <c r="L257" s="191"/>
      <c r="M257" s="192" t="s">
        <v>1</v>
      </c>
      <c r="N257" s="193" t="s">
        <v>38</v>
      </c>
      <c r="O257" s="55"/>
      <c r="P257" s="160">
        <f>O257*H257</f>
        <v>0</v>
      </c>
      <c r="Q257" s="160">
        <v>6.5399999999999998E-3</v>
      </c>
      <c r="R257" s="160">
        <f>Q257*H257</f>
        <v>1.9619999999999999E-2</v>
      </c>
      <c r="S257" s="160">
        <v>0</v>
      </c>
      <c r="T257" s="161">
        <f>S257*H257</f>
        <v>0</v>
      </c>
      <c r="AR257" s="162" t="s">
        <v>183</v>
      </c>
      <c r="AT257" s="162" t="s">
        <v>200</v>
      </c>
      <c r="AU257" s="162" t="s">
        <v>83</v>
      </c>
      <c r="AY257" s="17" t="s">
        <v>132</v>
      </c>
      <c r="BE257" s="163">
        <f>IF(N257="základní",J257,0)</f>
        <v>0</v>
      </c>
      <c r="BF257" s="163">
        <f>IF(N257="snížená",J257,0)</f>
        <v>0</v>
      </c>
      <c r="BG257" s="163">
        <f>IF(N257="zákl. přenesená",J257,0)</f>
        <v>0</v>
      </c>
      <c r="BH257" s="163">
        <f>IF(N257="sníž. přenesená",J257,0)</f>
        <v>0</v>
      </c>
      <c r="BI257" s="163">
        <f>IF(N257="nulová",J257,0)</f>
        <v>0</v>
      </c>
      <c r="BJ257" s="17" t="s">
        <v>81</v>
      </c>
      <c r="BK257" s="163">
        <f>ROUND(I257*H257,2)</f>
        <v>0</v>
      </c>
      <c r="BL257" s="17" t="s">
        <v>139</v>
      </c>
      <c r="BM257" s="162" t="s">
        <v>982</v>
      </c>
    </row>
    <row r="258" spans="2:65" s="12" customFormat="1" ht="11.25">
      <c r="B258" s="167"/>
      <c r="D258" s="164" t="s">
        <v>143</v>
      </c>
      <c r="E258" s="168" t="s">
        <v>1</v>
      </c>
      <c r="F258" s="169" t="s">
        <v>953</v>
      </c>
      <c r="H258" s="170">
        <v>1</v>
      </c>
      <c r="I258" s="171"/>
      <c r="L258" s="167"/>
      <c r="M258" s="172"/>
      <c r="N258" s="173"/>
      <c r="O258" s="173"/>
      <c r="P258" s="173"/>
      <c r="Q258" s="173"/>
      <c r="R258" s="173"/>
      <c r="S258" s="173"/>
      <c r="T258" s="174"/>
      <c r="AT258" s="168" t="s">
        <v>143</v>
      </c>
      <c r="AU258" s="168" t="s">
        <v>83</v>
      </c>
      <c r="AV258" s="12" t="s">
        <v>83</v>
      </c>
      <c r="AW258" s="12" t="s">
        <v>30</v>
      </c>
      <c r="AX258" s="12" t="s">
        <v>73</v>
      </c>
      <c r="AY258" s="168" t="s">
        <v>132</v>
      </c>
    </row>
    <row r="259" spans="2:65" s="12" customFormat="1" ht="11.25">
      <c r="B259" s="167"/>
      <c r="D259" s="164" t="s">
        <v>143</v>
      </c>
      <c r="E259" s="168" t="s">
        <v>1</v>
      </c>
      <c r="F259" s="169" t="s">
        <v>946</v>
      </c>
      <c r="H259" s="170">
        <v>2</v>
      </c>
      <c r="I259" s="171"/>
      <c r="L259" s="167"/>
      <c r="M259" s="172"/>
      <c r="N259" s="173"/>
      <c r="O259" s="173"/>
      <c r="P259" s="173"/>
      <c r="Q259" s="173"/>
      <c r="R259" s="173"/>
      <c r="S259" s="173"/>
      <c r="T259" s="174"/>
      <c r="AT259" s="168" t="s">
        <v>143</v>
      </c>
      <c r="AU259" s="168" t="s">
        <v>83</v>
      </c>
      <c r="AV259" s="12" t="s">
        <v>83</v>
      </c>
      <c r="AW259" s="12" t="s">
        <v>30</v>
      </c>
      <c r="AX259" s="12" t="s">
        <v>73</v>
      </c>
      <c r="AY259" s="168" t="s">
        <v>132</v>
      </c>
    </row>
    <row r="260" spans="2:65" s="13" customFormat="1" ht="11.25">
      <c r="B260" s="175"/>
      <c r="D260" s="164" t="s">
        <v>143</v>
      </c>
      <c r="E260" s="176" t="s">
        <v>1</v>
      </c>
      <c r="F260" s="177" t="s">
        <v>155</v>
      </c>
      <c r="H260" s="178">
        <v>3</v>
      </c>
      <c r="I260" s="179"/>
      <c r="L260" s="175"/>
      <c r="M260" s="180"/>
      <c r="N260" s="181"/>
      <c r="O260" s="181"/>
      <c r="P260" s="181"/>
      <c r="Q260" s="181"/>
      <c r="R260" s="181"/>
      <c r="S260" s="181"/>
      <c r="T260" s="182"/>
      <c r="AT260" s="176" t="s">
        <v>143</v>
      </c>
      <c r="AU260" s="176" t="s">
        <v>83</v>
      </c>
      <c r="AV260" s="13" t="s">
        <v>139</v>
      </c>
      <c r="AW260" s="13" t="s">
        <v>30</v>
      </c>
      <c r="AX260" s="13" t="s">
        <v>81</v>
      </c>
      <c r="AY260" s="176" t="s">
        <v>132</v>
      </c>
    </row>
    <row r="261" spans="2:65" s="1" customFormat="1" ht="24" customHeight="1">
      <c r="B261" s="150"/>
      <c r="C261" s="151" t="s">
        <v>350</v>
      </c>
      <c r="D261" s="151" t="s">
        <v>134</v>
      </c>
      <c r="E261" s="152" t="s">
        <v>983</v>
      </c>
      <c r="F261" s="153" t="s">
        <v>984</v>
      </c>
      <c r="G261" s="154" t="s">
        <v>335</v>
      </c>
      <c r="H261" s="155">
        <v>2</v>
      </c>
      <c r="I261" s="156"/>
      <c r="J261" s="157">
        <f>ROUND(I261*H261,2)</f>
        <v>0</v>
      </c>
      <c r="K261" s="153" t="s">
        <v>424</v>
      </c>
      <c r="L261" s="32"/>
      <c r="M261" s="158" t="s">
        <v>1</v>
      </c>
      <c r="N261" s="159" t="s">
        <v>38</v>
      </c>
      <c r="O261" s="55"/>
      <c r="P261" s="160">
        <f>O261*H261</f>
        <v>0</v>
      </c>
      <c r="Q261" s="160">
        <v>3.4000000000000002E-4</v>
      </c>
      <c r="R261" s="160">
        <f>Q261*H261</f>
        <v>6.8000000000000005E-4</v>
      </c>
      <c r="S261" s="160">
        <v>0</v>
      </c>
      <c r="T261" s="161">
        <f>S261*H261</f>
        <v>0</v>
      </c>
      <c r="AR261" s="162" t="s">
        <v>139</v>
      </c>
      <c r="AT261" s="162" t="s">
        <v>134</v>
      </c>
      <c r="AU261" s="162" t="s">
        <v>83</v>
      </c>
      <c r="AY261" s="17" t="s">
        <v>132</v>
      </c>
      <c r="BE261" s="163">
        <f>IF(N261="základní",J261,0)</f>
        <v>0</v>
      </c>
      <c r="BF261" s="163">
        <f>IF(N261="snížená",J261,0)</f>
        <v>0</v>
      </c>
      <c r="BG261" s="163">
        <f>IF(N261="zákl. přenesená",J261,0)</f>
        <v>0</v>
      </c>
      <c r="BH261" s="163">
        <f>IF(N261="sníž. přenesená",J261,0)</f>
        <v>0</v>
      </c>
      <c r="BI261" s="163">
        <f>IF(N261="nulová",J261,0)</f>
        <v>0</v>
      </c>
      <c r="BJ261" s="17" t="s">
        <v>81</v>
      </c>
      <c r="BK261" s="163">
        <f>ROUND(I261*H261,2)</f>
        <v>0</v>
      </c>
      <c r="BL261" s="17" t="s">
        <v>139</v>
      </c>
      <c r="BM261" s="162" t="s">
        <v>985</v>
      </c>
    </row>
    <row r="262" spans="2:65" s="12" customFormat="1" ht="11.25">
      <c r="B262" s="167"/>
      <c r="D262" s="164" t="s">
        <v>143</v>
      </c>
      <c r="E262" s="168" t="s">
        <v>1</v>
      </c>
      <c r="F262" s="169" t="s">
        <v>559</v>
      </c>
      <c r="H262" s="170">
        <v>2</v>
      </c>
      <c r="I262" s="171"/>
      <c r="L262" s="167"/>
      <c r="M262" s="172"/>
      <c r="N262" s="173"/>
      <c r="O262" s="173"/>
      <c r="P262" s="173"/>
      <c r="Q262" s="173"/>
      <c r="R262" s="173"/>
      <c r="S262" s="173"/>
      <c r="T262" s="174"/>
      <c r="AT262" s="168" t="s">
        <v>143</v>
      </c>
      <c r="AU262" s="168" t="s">
        <v>83</v>
      </c>
      <c r="AV262" s="12" t="s">
        <v>83</v>
      </c>
      <c r="AW262" s="12" t="s">
        <v>30</v>
      </c>
      <c r="AX262" s="12" t="s">
        <v>81</v>
      </c>
      <c r="AY262" s="168" t="s">
        <v>132</v>
      </c>
    </row>
    <row r="263" spans="2:65" s="1" customFormat="1" ht="16.5" customHeight="1">
      <c r="B263" s="150"/>
      <c r="C263" s="184" t="s">
        <v>354</v>
      </c>
      <c r="D263" s="184" t="s">
        <v>200</v>
      </c>
      <c r="E263" s="185" t="s">
        <v>986</v>
      </c>
      <c r="F263" s="186" t="s">
        <v>987</v>
      </c>
      <c r="G263" s="187" t="s">
        <v>335</v>
      </c>
      <c r="H263" s="188">
        <v>2</v>
      </c>
      <c r="I263" s="189"/>
      <c r="J263" s="190">
        <f>ROUND(I263*H263,2)</f>
        <v>0</v>
      </c>
      <c r="K263" s="186" t="s">
        <v>1</v>
      </c>
      <c r="L263" s="191"/>
      <c r="M263" s="192" t="s">
        <v>1</v>
      </c>
      <c r="N263" s="193" t="s">
        <v>38</v>
      </c>
      <c r="O263" s="55"/>
      <c r="P263" s="160">
        <f>O263*H263</f>
        <v>0</v>
      </c>
      <c r="Q263" s="160">
        <v>3.7999999999999999E-2</v>
      </c>
      <c r="R263" s="160">
        <f>Q263*H263</f>
        <v>7.5999999999999998E-2</v>
      </c>
      <c r="S263" s="160">
        <v>0</v>
      </c>
      <c r="T263" s="161">
        <f>S263*H263</f>
        <v>0</v>
      </c>
      <c r="AR263" s="162" t="s">
        <v>183</v>
      </c>
      <c r="AT263" s="162" t="s">
        <v>200</v>
      </c>
      <c r="AU263" s="162" t="s">
        <v>83</v>
      </c>
      <c r="AY263" s="17" t="s">
        <v>132</v>
      </c>
      <c r="BE263" s="163">
        <f>IF(N263="základní",J263,0)</f>
        <v>0</v>
      </c>
      <c r="BF263" s="163">
        <f>IF(N263="snížená",J263,0)</f>
        <v>0</v>
      </c>
      <c r="BG263" s="163">
        <f>IF(N263="zákl. přenesená",J263,0)</f>
        <v>0</v>
      </c>
      <c r="BH263" s="163">
        <f>IF(N263="sníž. přenesená",J263,0)</f>
        <v>0</v>
      </c>
      <c r="BI263" s="163">
        <f>IF(N263="nulová",J263,0)</f>
        <v>0</v>
      </c>
      <c r="BJ263" s="17" t="s">
        <v>81</v>
      </c>
      <c r="BK263" s="163">
        <f>ROUND(I263*H263,2)</f>
        <v>0</v>
      </c>
      <c r="BL263" s="17" t="s">
        <v>139</v>
      </c>
      <c r="BM263" s="162" t="s">
        <v>988</v>
      </c>
    </row>
    <row r="264" spans="2:65" s="12" customFormat="1" ht="11.25">
      <c r="B264" s="167"/>
      <c r="D264" s="164" t="s">
        <v>143</v>
      </c>
      <c r="E264" s="168" t="s">
        <v>1</v>
      </c>
      <c r="F264" s="169" t="s">
        <v>946</v>
      </c>
      <c r="H264" s="170">
        <v>2</v>
      </c>
      <c r="I264" s="171"/>
      <c r="L264" s="167"/>
      <c r="M264" s="172"/>
      <c r="N264" s="173"/>
      <c r="O264" s="173"/>
      <c r="P264" s="173"/>
      <c r="Q264" s="173"/>
      <c r="R264" s="173"/>
      <c r="S264" s="173"/>
      <c r="T264" s="174"/>
      <c r="AT264" s="168" t="s">
        <v>143</v>
      </c>
      <c r="AU264" s="168" t="s">
        <v>83</v>
      </c>
      <c r="AV264" s="12" t="s">
        <v>83</v>
      </c>
      <c r="AW264" s="12" t="s">
        <v>30</v>
      </c>
      <c r="AX264" s="12" t="s">
        <v>73</v>
      </c>
      <c r="AY264" s="168" t="s">
        <v>132</v>
      </c>
    </row>
    <row r="265" spans="2:65" s="13" customFormat="1" ht="11.25">
      <c r="B265" s="175"/>
      <c r="D265" s="164" t="s">
        <v>143</v>
      </c>
      <c r="E265" s="176" t="s">
        <v>1</v>
      </c>
      <c r="F265" s="177" t="s">
        <v>155</v>
      </c>
      <c r="H265" s="178">
        <v>2</v>
      </c>
      <c r="I265" s="179"/>
      <c r="L265" s="175"/>
      <c r="M265" s="180"/>
      <c r="N265" s="181"/>
      <c r="O265" s="181"/>
      <c r="P265" s="181"/>
      <c r="Q265" s="181"/>
      <c r="R265" s="181"/>
      <c r="S265" s="181"/>
      <c r="T265" s="182"/>
      <c r="AT265" s="176" t="s">
        <v>143</v>
      </c>
      <c r="AU265" s="176" t="s">
        <v>83</v>
      </c>
      <c r="AV265" s="13" t="s">
        <v>139</v>
      </c>
      <c r="AW265" s="13" t="s">
        <v>30</v>
      </c>
      <c r="AX265" s="13" t="s">
        <v>81</v>
      </c>
      <c r="AY265" s="176" t="s">
        <v>132</v>
      </c>
    </row>
    <row r="266" spans="2:65" s="1" customFormat="1" ht="16.5" customHeight="1">
      <c r="B266" s="150"/>
      <c r="C266" s="184" t="s">
        <v>358</v>
      </c>
      <c r="D266" s="184" t="s">
        <v>200</v>
      </c>
      <c r="E266" s="185" t="s">
        <v>989</v>
      </c>
      <c r="F266" s="186" t="s">
        <v>990</v>
      </c>
      <c r="G266" s="187" t="s">
        <v>335</v>
      </c>
      <c r="H266" s="188">
        <v>2</v>
      </c>
      <c r="I266" s="189"/>
      <c r="J266" s="190">
        <f>ROUND(I266*H266,2)</f>
        <v>0</v>
      </c>
      <c r="K266" s="186" t="s">
        <v>1</v>
      </c>
      <c r="L266" s="191"/>
      <c r="M266" s="192" t="s">
        <v>1</v>
      </c>
      <c r="N266" s="193" t="s">
        <v>38</v>
      </c>
      <c r="O266" s="55"/>
      <c r="P266" s="160">
        <f>O266*H266</f>
        <v>0</v>
      </c>
      <c r="Q266" s="160">
        <v>1E-3</v>
      </c>
      <c r="R266" s="160">
        <f>Q266*H266</f>
        <v>2E-3</v>
      </c>
      <c r="S266" s="160">
        <v>0</v>
      </c>
      <c r="T266" s="161">
        <f>S266*H266</f>
        <v>0</v>
      </c>
      <c r="AR266" s="162" t="s">
        <v>183</v>
      </c>
      <c r="AT266" s="162" t="s">
        <v>200</v>
      </c>
      <c r="AU266" s="162" t="s">
        <v>83</v>
      </c>
      <c r="AY266" s="17" t="s">
        <v>132</v>
      </c>
      <c r="BE266" s="163">
        <f>IF(N266="základní",J266,0)</f>
        <v>0</v>
      </c>
      <c r="BF266" s="163">
        <f>IF(N266="snížená",J266,0)</f>
        <v>0</v>
      </c>
      <c r="BG266" s="163">
        <f>IF(N266="zákl. přenesená",J266,0)</f>
        <v>0</v>
      </c>
      <c r="BH266" s="163">
        <f>IF(N266="sníž. přenesená",J266,0)</f>
        <v>0</v>
      </c>
      <c r="BI266" s="163">
        <f>IF(N266="nulová",J266,0)</f>
        <v>0</v>
      </c>
      <c r="BJ266" s="17" t="s">
        <v>81</v>
      </c>
      <c r="BK266" s="163">
        <f>ROUND(I266*H266,2)</f>
        <v>0</v>
      </c>
      <c r="BL266" s="17" t="s">
        <v>139</v>
      </c>
      <c r="BM266" s="162" t="s">
        <v>991</v>
      </c>
    </row>
    <row r="267" spans="2:65" s="12" customFormat="1" ht="11.25">
      <c r="B267" s="167"/>
      <c r="D267" s="164" t="s">
        <v>143</v>
      </c>
      <c r="E267" s="168" t="s">
        <v>1</v>
      </c>
      <c r="F267" s="169" t="s">
        <v>559</v>
      </c>
      <c r="H267" s="170">
        <v>2</v>
      </c>
      <c r="I267" s="171"/>
      <c r="L267" s="167"/>
      <c r="M267" s="172"/>
      <c r="N267" s="173"/>
      <c r="O267" s="173"/>
      <c r="P267" s="173"/>
      <c r="Q267" s="173"/>
      <c r="R267" s="173"/>
      <c r="S267" s="173"/>
      <c r="T267" s="174"/>
      <c r="AT267" s="168" t="s">
        <v>143</v>
      </c>
      <c r="AU267" s="168" t="s">
        <v>83</v>
      </c>
      <c r="AV267" s="12" t="s">
        <v>83</v>
      </c>
      <c r="AW267" s="12" t="s">
        <v>30</v>
      </c>
      <c r="AX267" s="12" t="s">
        <v>81</v>
      </c>
      <c r="AY267" s="168" t="s">
        <v>132</v>
      </c>
    </row>
    <row r="268" spans="2:65" s="1" customFormat="1" ht="24" customHeight="1">
      <c r="B268" s="150"/>
      <c r="C268" s="151" t="s">
        <v>362</v>
      </c>
      <c r="D268" s="151" t="s">
        <v>134</v>
      </c>
      <c r="E268" s="152" t="s">
        <v>992</v>
      </c>
      <c r="F268" s="153" t="s">
        <v>993</v>
      </c>
      <c r="G268" s="154" t="s">
        <v>335</v>
      </c>
      <c r="H268" s="155">
        <v>1</v>
      </c>
      <c r="I268" s="156"/>
      <c r="J268" s="157">
        <f>ROUND(I268*H268,2)</f>
        <v>0</v>
      </c>
      <c r="K268" s="153" t="s">
        <v>424</v>
      </c>
      <c r="L268" s="32"/>
      <c r="M268" s="158" t="s">
        <v>1</v>
      </c>
      <c r="N268" s="159" t="s">
        <v>38</v>
      </c>
      <c r="O268" s="55"/>
      <c r="P268" s="160">
        <f>O268*H268</f>
        <v>0</v>
      </c>
      <c r="Q268" s="160">
        <v>3.4000000000000002E-4</v>
      </c>
      <c r="R268" s="160">
        <f>Q268*H268</f>
        <v>3.4000000000000002E-4</v>
      </c>
      <c r="S268" s="160">
        <v>0</v>
      </c>
      <c r="T268" s="161">
        <f>S268*H268</f>
        <v>0</v>
      </c>
      <c r="AR268" s="162" t="s">
        <v>139</v>
      </c>
      <c r="AT268" s="162" t="s">
        <v>134</v>
      </c>
      <c r="AU268" s="162" t="s">
        <v>83</v>
      </c>
      <c r="AY268" s="17" t="s">
        <v>132</v>
      </c>
      <c r="BE268" s="163">
        <f>IF(N268="základní",J268,0)</f>
        <v>0</v>
      </c>
      <c r="BF268" s="163">
        <f>IF(N268="snížená",J268,0)</f>
        <v>0</v>
      </c>
      <c r="BG268" s="163">
        <f>IF(N268="zákl. přenesená",J268,0)</f>
        <v>0</v>
      </c>
      <c r="BH268" s="163">
        <f>IF(N268="sníž. přenesená",J268,0)</f>
        <v>0</v>
      </c>
      <c r="BI268" s="163">
        <f>IF(N268="nulová",J268,0)</f>
        <v>0</v>
      </c>
      <c r="BJ268" s="17" t="s">
        <v>81</v>
      </c>
      <c r="BK268" s="163">
        <f>ROUND(I268*H268,2)</f>
        <v>0</v>
      </c>
      <c r="BL268" s="17" t="s">
        <v>139</v>
      </c>
      <c r="BM268" s="162" t="s">
        <v>994</v>
      </c>
    </row>
    <row r="269" spans="2:65" s="12" customFormat="1" ht="11.25">
      <c r="B269" s="167"/>
      <c r="D269" s="164" t="s">
        <v>143</v>
      </c>
      <c r="E269" s="168" t="s">
        <v>1</v>
      </c>
      <c r="F269" s="169" t="s">
        <v>547</v>
      </c>
      <c r="H269" s="170">
        <v>1</v>
      </c>
      <c r="I269" s="171"/>
      <c r="L269" s="167"/>
      <c r="M269" s="172"/>
      <c r="N269" s="173"/>
      <c r="O269" s="173"/>
      <c r="P269" s="173"/>
      <c r="Q269" s="173"/>
      <c r="R269" s="173"/>
      <c r="S269" s="173"/>
      <c r="T269" s="174"/>
      <c r="AT269" s="168" t="s">
        <v>143</v>
      </c>
      <c r="AU269" s="168" t="s">
        <v>83</v>
      </c>
      <c r="AV269" s="12" t="s">
        <v>83</v>
      </c>
      <c r="AW269" s="12" t="s">
        <v>30</v>
      </c>
      <c r="AX269" s="12" t="s">
        <v>81</v>
      </c>
      <c r="AY269" s="168" t="s">
        <v>132</v>
      </c>
    </row>
    <row r="270" spans="2:65" s="1" customFormat="1" ht="16.5" customHeight="1">
      <c r="B270" s="150"/>
      <c r="C270" s="184" t="s">
        <v>366</v>
      </c>
      <c r="D270" s="184" t="s">
        <v>200</v>
      </c>
      <c r="E270" s="185" t="s">
        <v>995</v>
      </c>
      <c r="F270" s="186" t="s">
        <v>996</v>
      </c>
      <c r="G270" s="187" t="s">
        <v>335</v>
      </c>
      <c r="H270" s="188">
        <v>1</v>
      </c>
      <c r="I270" s="189"/>
      <c r="J270" s="190">
        <f>ROUND(I270*H270,2)</f>
        <v>0</v>
      </c>
      <c r="K270" s="186" t="s">
        <v>1</v>
      </c>
      <c r="L270" s="191"/>
      <c r="M270" s="192" t="s">
        <v>1</v>
      </c>
      <c r="N270" s="193" t="s">
        <v>38</v>
      </c>
      <c r="O270" s="55"/>
      <c r="P270" s="160">
        <f>O270*H270</f>
        <v>0</v>
      </c>
      <c r="Q270" s="160">
        <v>4.1000000000000002E-2</v>
      </c>
      <c r="R270" s="160">
        <f>Q270*H270</f>
        <v>4.1000000000000002E-2</v>
      </c>
      <c r="S270" s="160">
        <v>0</v>
      </c>
      <c r="T270" s="161">
        <f>S270*H270</f>
        <v>0</v>
      </c>
      <c r="AR270" s="162" t="s">
        <v>183</v>
      </c>
      <c r="AT270" s="162" t="s">
        <v>200</v>
      </c>
      <c r="AU270" s="162" t="s">
        <v>83</v>
      </c>
      <c r="AY270" s="17" t="s">
        <v>132</v>
      </c>
      <c r="BE270" s="163">
        <f>IF(N270="základní",J270,0)</f>
        <v>0</v>
      </c>
      <c r="BF270" s="163">
        <f>IF(N270="snížená",J270,0)</f>
        <v>0</v>
      </c>
      <c r="BG270" s="163">
        <f>IF(N270="zákl. přenesená",J270,0)</f>
        <v>0</v>
      </c>
      <c r="BH270" s="163">
        <f>IF(N270="sníž. přenesená",J270,0)</f>
        <v>0</v>
      </c>
      <c r="BI270" s="163">
        <f>IF(N270="nulová",J270,0)</f>
        <v>0</v>
      </c>
      <c r="BJ270" s="17" t="s">
        <v>81</v>
      </c>
      <c r="BK270" s="163">
        <f>ROUND(I270*H270,2)</f>
        <v>0</v>
      </c>
      <c r="BL270" s="17" t="s">
        <v>139</v>
      </c>
      <c r="BM270" s="162" t="s">
        <v>997</v>
      </c>
    </row>
    <row r="271" spans="2:65" s="12" customFormat="1" ht="11.25">
      <c r="B271" s="167"/>
      <c r="D271" s="164" t="s">
        <v>143</v>
      </c>
      <c r="E271" s="168" t="s">
        <v>1</v>
      </c>
      <c r="F271" s="169" t="s">
        <v>953</v>
      </c>
      <c r="H271" s="170">
        <v>1</v>
      </c>
      <c r="I271" s="171"/>
      <c r="L271" s="167"/>
      <c r="M271" s="172"/>
      <c r="N271" s="173"/>
      <c r="O271" s="173"/>
      <c r="P271" s="173"/>
      <c r="Q271" s="173"/>
      <c r="R271" s="173"/>
      <c r="S271" s="173"/>
      <c r="T271" s="174"/>
      <c r="AT271" s="168" t="s">
        <v>143</v>
      </c>
      <c r="AU271" s="168" t="s">
        <v>83</v>
      </c>
      <c r="AV271" s="12" t="s">
        <v>83</v>
      </c>
      <c r="AW271" s="12" t="s">
        <v>30</v>
      </c>
      <c r="AX271" s="12" t="s">
        <v>81</v>
      </c>
      <c r="AY271" s="168" t="s">
        <v>132</v>
      </c>
    </row>
    <row r="272" spans="2:65" s="1" customFormat="1" ht="16.5" customHeight="1">
      <c r="B272" s="150"/>
      <c r="C272" s="151" t="s">
        <v>372</v>
      </c>
      <c r="D272" s="151" t="s">
        <v>134</v>
      </c>
      <c r="E272" s="152" t="s">
        <v>998</v>
      </c>
      <c r="F272" s="153" t="s">
        <v>999</v>
      </c>
      <c r="G272" s="154" t="s">
        <v>262</v>
      </c>
      <c r="H272" s="155">
        <v>174.2</v>
      </c>
      <c r="I272" s="156"/>
      <c r="J272" s="157">
        <f>ROUND(I272*H272,2)</f>
        <v>0</v>
      </c>
      <c r="K272" s="153" t="s">
        <v>424</v>
      </c>
      <c r="L272" s="32"/>
      <c r="M272" s="158" t="s">
        <v>1</v>
      </c>
      <c r="N272" s="159" t="s">
        <v>38</v>
      </c>
      <c r="O272" s="55"/>
      <c r="P272" s="160">
        <f>O272*H272</f>
        <v>0</v>
      </c>
      <c r="Q272" s="160">
        <v>0</v>
      </c>
      <c r="R272" s="160">
        <f>Q272*H272</f>
        <v>0</v>
      </c>
      <c r="S272" s="160">
        <v>0</v>
      </c>
      <c r="T272" s="161">
        <f>S272*H272</f>
        <v>0</v>
      </c>
      <c r="AR272" s="162" t="s">
        <v>139</v>
      </c>
      <c r="AT272" s="162" t="s">
        <v>134</v>
      </c>
      <c r="AU272" s="162" t="s">
        <v>83</v>
      </c>
      <c r="AY272" s="17" t="s">
        <v>132</v>
      </c>
      <c r="BE272" s="163">
        <f>IF(N272="základní",J272,0)</f>
        <v>0</v>
      </c>
      <c r="BF272" s="163">
        <f>IF(N272="snížená",J272,0)</f>
        <v>0</v>
      </c>
      <c r="BG272" s="163">
        <f>IF(N272="zákl. přenesená",J272,0)</f>
        <v>0</v>
      </c>
      <c r="BH272" s="163">
        <f>IF(N272="sníž. přenesená",J272,0)</f>
        <v>0</v>
      </c>
      <c r="BI272" s="163">
        <f>IF(N272="nulová",J272,0)</f>
        <v>0</v>
      </c>
      <c r="BJ272" s="17" t="s">
        <v>81</v>
      </c>
      <c r="BK272" s="163">
        <f>ROUND(I272*H272,2)</f>
        <v>0</v>
      </c>
      <c r="BL272" s="17" t="s">
        <v>139</v>
      </c>
      <c r="BM272" s="162" t="s">
        <v>1000</v>
      </c>
    </row>
    <row r="273" spans="2:65" s="12" customFormat="1" ht="11.25">
      <c r="B273" s="167"/>
      <c r="D273" s="164" t="s">
        <v>143</v>
      </c>
      <c r="E273" s="168" t="s">
        <v>1</v>
      </c>
      <c r="F273" s="169" t="s">
        <v>960</v>
      </c>
      <c r="H273" s="170">
        <v>163.19999999999999</v>
      </c>
      <c r="I273" s="171"/>
      <c r="L273" s="167"/>
      <c r="M273" s="172"/>
      <c r="N273" s="173"/>
      <c r="O273" s="173"/>
      <c r="P273" s="173"/>
      <c r="Q273" s="173"/>
      <c r="R273" s="173"/>
      <c r="S273" s="173"/>
      <c r="T273" s="174"/>
      <c r="AT273" s="168" t="s">
        <v>143</v>
      </c>
      <c r="AU273" s="168" t="s">
        <v>83</v>
      </c>
      <c r="AV273" s="12" t="s">
        <v>83</v>
      </c>
      <c r="AW273" s="12" t="s">
        <v>30</v>
      </c>
      <c r="AX273" s="12" t="s">
        <v>73</v>
      </c>
      <c r="AY273" s="168" t="s">
        <v>132</v>
      </c>
    </row>
    <row r="274" spans="2:65" s="12" customFormat="1" ht="11.25">
      <c r="B274" s="167"/>
      <c r="D274" s="164" t="s">
        <v>143</v>
      </c>
      <c r="E274" s="168" t="s">
        <v>1</v>
      </c>
      <c r="F274" s="169" t="s">
        <v>1001</v>
      </c>
      <c r="H274" s="170">
        <v>11</v>
      </c>
      <c r="I274" s="171"/>
      <c r="L274" s="167"/>
      <c r="M274" s="172"/>
      <c r="N274" s="173"/>
      <c r="O274" s="173"/>
      <c r="P274" s="173"/>
      <c r="Q274" s="173"/>
      <c r="R274" s="173"/>
      <c r="S274" s="173"/>
      <c r="T274" s="174"/>
      <c r="AT274" s="168" t="s">
        <v>143</v>
      </c>
      <c r="AU274" s="168" t="s">
        <v>83</v>
      </c>
      <c r="AV274" s="12" t="s">
        <v>83</v>
      </c>
      <c r="AW274" s="12" t="s">
        <v>30</v>
      </c>
      <c r="AX274" s="12" t="s">
        <v>73</v>
      </c>
      <c r="AY274" s="168" t="s">
        <v>132</v>
      </c>
    </row>
    <row r="275" spans="2:65" s="13" customFormat="1" ht="11.25">
      <c r="B275" s="175"/>
      <c r="D275" s="164" t="s">
        <v>143</v>
      </c>
      <c r="E275" s="176" t="s">
        <v>1</v>
      </c>
      <c r="F275" s="177" t="s">
        <v>155</v>
      </c>
      <c r="H275" s="178">
        <v>174.2</v>
      </c>
      <c r="I275" s="179"/>
      <c r="L275" s="175"/>
      <c r="M275" s="180"/>
      <c r="N275" s="181"/>
      <c r="O275" s="181"/>
      <c r="P275" s="181"/>
      <c r="Q275" s="181"/>
      <c r="R275" s="181"/>
      <c r="S275" s="181"/>
      <c r="T275" s="182"/>
      <c r="AT275" s="176" t="s">
        <v>143</v>
      </c>
      <c r="AU275" s="176" t="s">
        <v>83</v>
      </c>
      <c r="AV275" s="13" t="s">
        <v>139</v>
      </c>
      <c r="AW275" s="13" t="s">
        <v>30</v>
      </c>
      <c r="AX275" s="13" t="s">
        <v>81</v>
      </c>
      <c r="AY275" s="176" t="s">
        <v>132</v>
      </c>
    </row>
    <row r="276" spans="2:65" s="1" customFormat="1" ht="24" customHeight="1">
      <c r="B276" s="150"/>
      <c r="C276" s="151" t="s">
        <v>377</v>
      </c>
      <c r="D276" s="151" t="s">
        <v>134</v>
      </c>
      <c r="E276" s="152" t="s">
        <v>1002</v>
      </c>
      <c r="F276" s="153" t="s">
        <v>1003</v>
      </c>
      <c r="G276" s="154" t="s">
        <v>262</v>
      </c>
      <c r="H276" s="155">
        <v>174.2</v>
      </c>
      <c r="I276" s="156"/>
      <c r="J276" s="157">
        <f>ROUND(I276*H276,2)</f>
        <v>0</v>
      </c>
      <c r="K276" s="153" t="s">
        <v>424</v>
      </c>
      <c r="L276" s="32"/>
      <c r="M276" s="158" t="s">
        <v>1</v>
      </c>
      <c r="N276" s="159" t="s">
        <v>38</v>
      </c>
      <c r="O276" s="55"/>
      <c r="P276" s="160">
        <f>O276*H276</f>
        <v>0</v>
      </c>
      <c r="Q276" s="160">
        <v>0</v>
      </c>
      <c r="R276" s="160">
        <f>Q276*H276</f>
        <v>0</v>
      </c>
      <c r="S276" s="160">
        <v>0</v>
      </c>
      <c r="T276" s="161">
        <f>S276*H276</f>
        <v>0</v>
      </c>
      <c r="AR276" s="162" t="s">
        <v>139</v>
      </c>
      <c r="AT276" s="162" t="s">
        <v>134</v>
      </c>
      <c r="AU276" s="162" t="s">
        <v>83</v>
      </c>
      <c r="AY276" s="17" t="s">
        <v>132</v>
      </c>
      <c r="BE276" s="163">
        <f>IF(N276="základní",J276,0)</f>
        <v>0</v>
      </c>
      <c r="BF276" s="163">
        <f>IF(N276="snížená",J276,0)</f>
        <v>0</v>
      </c>
      <c r="BG276" s="163">
        <f>IF(N276="zákl. přenesená",J276,0)</f>
        <v>0</v>
      </c>
      <c r="BH276" s="163">
        <f>IF(N276="sníž. přenesená",J276,0)</f>
        <v>0</v>
      </c>
      <c r="BI276" s="163">
        <f>IF(N276="nulová",J276,0)</f>
        <v>0</v>
      </c>
      <c r="BJ276" s="17" t="s">
        <v>81</v>
      </c>
      <c r="BK276" s="163">
        <f>ROUND(I276*H276,2)</f>
        <v>0</v>
      </c>
      <c r="BL276" s="17" t="s">
        <v>139</v>
      </c>
      <c r="BM276" s="162" t="s">
        <v>1004</v>
      </c>
    </row>
    <row r="277" spans="2:65" s="12" customFormat="1" ht="11.25">
      <c r="B277" s="167"/>
      <c r="D277" s="164" t="s">
        <v>143</v>
      </c>
      <c r="E277" s="168" t="s">
        <v>1</v>
      </c>
      <c r="F277" s="169" t="s">
        <v>960</v>
      </c>
      <c r="H277" s="170">
        <v>163.19999999999999</v>
      </c>
      <c r="I277" s="171"/>
      <c r="L277" s="167"/>
      <c r="M277" s="172"/>
      <c r="N277" s="173"/>
      <c r="O277" s="173"/>
      <c r="P277" s="173"/>
      <c r="Q277" s="173"/>
      <c r="R277" s="173"/>
      <c r="S277" s="173"/>
      <c r="T277" s="174"/>
      <c r="AT277" s="168" t="s">
        <v>143</v>
      </c>
      <c r="AU277" s="168" t="s">
        <v>83</v>
      </c>
      <c r="AV277" s="12" t="s">
        <v>83</v>
      </c>
      <c r="AW277" s="12" t="s">
        <v>30</v>
      </c>
      <c r="AX277" s="12" t="s">
        <v>73</v>
      </c>
      <c r="AY277" s="168" t="s">
        <v>132</v>
      </c>
    </row>
    <row r="278" spans="2:65" s="12" customFormat="1" ht="11.25">
      <c r="B278" s="167"/>
      <c r="D278" s="164" t="s">
        <v>143</v>
      </c>
      <c r="E278" s="168" t="s">
        <v>1</v>
      </c>
      <c r="F278" s="169" t="s">
        <v>1001</v>
      </c>
      <c r="H278" s="170">
        <v>11</v>
      </c>
      <c r="I278" s="171"/>
      <c r="L278" s="167"/>
      <c r="M278" s="172"/>
      <c r="N278" s="173"/>
      <c r="O278" s="173"/>
      <c r="P278" s="173"/>
      <c r="Q278" s="173"/>
      <c r="R278" s="173"/>
      <c r="S278" s="173"/>
      <c r="T278" s="174"/>
      <c r="AT278" s="168" t="s">
        <v>143</v>
      </c>
      <c r="AU278" s="168" t="s">
        <v>83</v>
      </c>
      <c r="AV278" s="12" t="s">
        <v>83</v>
      </c>
      <c r="AW278" s="12" t="s">
        <v>30</v>
      </c>
      <c r="AX278" s="12" t="s">
        <v>73</v>
      </c>
      <c r="AY278" s="168" t="s">
        <v>132</v>
      </c>
    </row>
    <row r="279" spans="2:65" s="13" customFormat="1" ht="11.25">
      <c r="B279" s="175"/>
      <c r="D279" s="164" t="s">
        <v>143</v>
      </c>
      <c r="E279" s="176" t="s">
        <v>1</v>
      </c>
      <c r="F279" s="177" t="s">
        <v>155</v>
      </c>
      <c r="H279" s="178">
        <v>174.2</v>
      </c>
      <c r="I279" s="179"/>
      <c r="L279" s="175"/>
      <c r="M279" s="180"/>
      <c r="N279" s="181"/>
      <c r="O279" s="181"/>
      <c r="P279" s="181"/>
      <c r="Q279" s="181"/>
      <c r="R279" s="181"/>
      <c r="S279" s="181"/>
      <c r="T279" s="182"/>
      <c r="AT279" s="176" t="s">
        <v>143</v>
      </c>
      <c r="AU279" s="176" t="s">
        <v>83</v>
      </c>
      <c r="AV279" s="13" t="s">
        <v>139</v>
      </c>
      <c r="AW279" s="13" t="s">
        <v>30</v>
      </c>
      <c r="AX279" s="13" t="s">
        <v>81</v>
      </c>
      <c r="AY279" s="176" t="s">
        <v>132</v>
      </c>
    </row>
    <row r="280" spans="2:65" s="1" customFormat="1" ht="24" customHeight="1">
      <c r="B280" s="150"/>
      <c r="C280" s="151" t="s">
        <v>383</v>
      </c>
      <c r="D280" s="151" t="s">
        <v>134</v>
      </c>
      <c r="E280" s="152" t="s">
        <v>593</v>
      </c>
      <c r="F280" s="153" t="s">
        <v>594</v>
      </c>
      <c r="G280" s="154" t="s">
        <v>335</v>
      </c>
      <c r="H280" s="155">
        <v>2</v>
      </c>
      <c r="I280" s="156"/>
      <c r="J280" s="157">
        <f>ROUND(I280*H280,2)</f>
        <v>0</v>
      </c>
      <c r="K280" s="153" t="s">
        <v>424</v>
      </c>
      <c r="L280" s="32"/>
      <c r="M280" s="158" t="s">
        <v>1</v>
      </c>
      <c r="N280" s="159" t="s">
        <v>38</v>
      </c>
      <c r="O280" s="55"/>
      <c r="P280" s="160">
        <f>O280*H280</f>
        <v>0</v>
      </c>
      <c r="Q280" s="160">
        <v>0.46009</v>
      </c>
      <c r="R280" s="160">
        <f>Q280*H280</f>
        <v>0.92018</v>
      </c>
      <c r="S280" s="160">
        <v>0</v>
      </c>
      <c r="T280" s="161">
        <f>S280*H280</f>
        <v>0</v>
      </c>
      <c r="AR280" s="162" t="s">
        <v>139</v>
      </c>
      <c r="AT280" s="162" t="s">
        <v>134</v>
      </c>
      <c r="AU280" s="162" t="s">
        <v>83</v>
      </c>
      <c r="AY280" s="17" t="s">
        <v>132</v>
      </c>
      <c r="BE280" s="163">
        <f>IF(N280="základní",J280,0)</f>
        <v>0</v>
      </c>
      <c r="BF280" s="163">
        <f>IF(N280="snížená",J280,0)</f>
        <v>0</v>
      </c>
      <c r="BG280" s="163">
        <f>IF(N280="zákl. přenesená",J280,0)</f>
        <v>0</v>
      </c>
      <c r="BH280" s="163">
        <f>IF(N280="sníž. přenesená",J280,0)</f>
        <v>0</v>
      </c>
      <c r="BI280" s="163">
        <f>IF(N280="nulová",J280,0)</f>
        <v>0</v>
      </c>
      <c r="BJ280" s="17" t="s">
        <v>81</v>
      </c>
      <c r="BK280" s="163">
        <f>ROUND(I280*H280,2)</f>
        <v>0</v>
      </c>
      <c r="BL280" s="17" t="s">
        <v>139</v>
      </c>
      <c r="BM280" s="162" t="s">
        <v>1005</v>
      </c>
    </row>
    <row r="281" spans="2:65" s="12" customFormat="1" ht="11.25">
      <c r="B281" s="167"/>
      <c r="D281" s="164" t="s">
        <v>143</v>
      </c>
      <c r="E281" s="168" t="s">
        <v>1</v>
      </c>
      <c r="F281" s="169" t="s">
        <v>559</v>
      </c>
      <c r="H281" s="170">
        <v>2</v>
      </c>
      <c r="I281" s="171"/>
      <c r="L281" s="167"/>
      <c r="M281" s="172"/>
      <c r="N281" s="173"/>
      <c r="O281" s="173"/>
      <c r="P281" s="173"/>
      <c r="Q281" s="173"/>
      <c r="R281" s="173"/>
      <c r="S281" s="173"/>
      <c r="T281" s="174"/>
      <c r="AT281" s="168" t="s">
        <v>143</v>
      </c>
      <c r="AU281" s="168" t="s">
        <v>83</v>
      </c>
      <c r="AV281" s="12" t="s">
        <v>83</v>
      </c>
      <c r="AW281" s="12" t="s">
        <v>30</v>
      </c>
      <c r="AX281" s="12" t="s">
        <v>81</v>
      </c>
      <c r="AY281" s="168" t="s">
        <v>132</v>
      </c>
    </row>
    <row r="282" spans="2:65" s="1" customFormat="1" ht="24" customHeight="1">
      <c r="B282" s="150"/>
      <c r="C282" s="184" t="s">
        <v>389</v>
      </c>
      <c r="D282" s="184" t="s">
        <v>200</v>
      </c>
      <c r="E282" s="185" t="s">
        <v>1006</v>
      </c>
      <c r="F282" s="186" t="s">
        <v>1007</v>
      </c>
      <c r="G282" s="187" t="s">
        <v>335</v>
      </c>
      <c r="H282" s="188">
        <v>3</v>
      </c>
      <c r="I282" s="189"/>
      <c r="J282" s="190">
        <f>ROUND(I282*H282,2)</f>
        <v>0</v>
      </c>
      <c r="K282" s="186" t="s">
        <v>1</v>
      </c>
      <c r="L282" s="191"/>
      <c r="M282" s="192" t="s">
        <v>1</v>
      </c>
      <c r="N282" s="193" t="s">
        <v>38</v>
      </c>
      <c r="O282" s="55"/>
      <c r="P282" s="160">
        <f>O282*H282</f>
        <v>0</v>
      </c>
      <c r="Q282" s="160">
        <v>1.1299999999999999E-2</v>
      </c>
      <c r="R282" s="160">
        <f>Q282*H282</f>
        <v>3.39E-2</v>
      </c>
      <c r="S282" s="160">
        <v>0</v>
      </c>
      <c r="T282" s="161">
        <f>S282*H282</f>
        <v>0</v>
      </c>
      <c r="AR282" s="162" t="s">
        <v>183</v>
      </c>
      <c r="AT282" s="162" t="s">
        <v>200</v>
      </c>
      <c r="AU282" s="162" t="s">
        <v>83</v>
      </c>
      <c r="AY282" s="17" t="s">
        <v>132</v>
      </c>
      <c r="BE282" s="163">
        <f>IF(N282="základní",J282,0)</f>
        <v>0</v>
      </c>
      <c r="BF282" s="163">
        <f>IF(N282="snížená",J282,0)</f>
        <v>0</v>
      </c>
      <c r="BG282" s="163">
        <f>IF(N282="zákl. přenesená",J282,0)</f>
        <v>0</v>
      </c>
      <c r="BH282" s="163">
        <f>IF(N282="sníž. přenesená",J282,0)</f>
        <v>0</v>
      </c>
      <c r="BI282" s="163">
        <f>IF(N282="nulová",J282,0)</f>
        <v>0</v>
      </c>
      <c r="BJ282" s="17" t="s">
        <v>81</v>
      </c>
      <c r="BK282" s="163">
        <f>ROUND(I282*H282,2)</f>
        <v>0</v>
      </c>
      <c r="BL282" s="17" t="s">
        <v>139</v>
      </c>
      <c r="BM282" s="162" t="s">
        <v>1008</v>
      </c>
    </row>
    <row r="283" spans="2:65" s="12" customFormat="1" ht="11.25">
      <c r="B283" s="167"/>
      <c r="D283" s="164" t="s">
        <v>143</v>
      </c>
      <c r="E283" s="168" t="s">
        <v>1</v>
      </c>
      <c r="F283" s="169" t="s">
        <v>1009</v>
      </c>
      <c r="H283" s="170">
        <v>3</v>
      </c>
      <c r="I283" s="171"/>
      <c r="L283" s="167"/>
      <c r="M283" s="172"/>
      <c r="N283" s="173"/>
      <c r="O283" s="173"/>
      <c r="P283" s="173"/>
      <c r="Q283" s="173"/>
      <c r="R283" s="173"/>
      <c r="S283" s="173"/>
      <c r="T283" s="174"/>
      <c r="AT283" s="168" t="s">
        <v>143</v>
      </c>
      <c r="AU283" s="168" t="s">
        <v>83</v>
      </c>
      <c r="AV283" s="12" t="s">
        <v>83</v>
      </c>
      <c r="AW283" s="12" t="s">
        <v>30</v>
      </c>
      <c r="AX283" s="12" t="s">
        <v>81</v>
      </c>
      <c r="AY283" s="168" t="s">
        <v>132</v>
      </c>
    </row>
    <row r="284" spans="2:65" s="1" customFormat="1" ht="16.5" customHeight="1">
      <c r="B284" s="150"/>
      <c r="C284" s="184" t="s">
        <v>394</v>
      </c>
      <c r="D284" s="184" t="s">
        <v>200</v>
      </c>
      <c r="E284" s="185" t="s">
        <v>1010</v>
      </c>
      <c r="F284" s="186" t="s">
        <v>1011</v>
      </c>
      <c r="G284" s="187" t="s">
        <v>335</v>
      </c>
      <c r="H284" s="188">
        <v>3</v>
      </c>
      <c r="I284" s="189"/>
      <c r="J284" s="190">
        <f>ROUND(I284*H284,2)</f>
        <v>0</v>
      </c>
      <c r="K284" s="186" t="s">
        <v>1</v>
      </c>
      <c r="L284" s="191"/>
      <c r="M284" s="192" t="s">
        <v>1</v>
      </c>
      <c r="N284" s="193" t="s">
        <v>38</v>
      </c>
      <c r="O284" s="55"/>
      <c r="P284" s="160">
        <f>O284*H284</f>
        <v>0</v>
      </c>
      <c r="Q284" s="160">
        <v>6.4999999999999997E-4</v>
      </c>
      <c r="R284" s="160">
        <f>Q284*H284</f>
        <v>1.9499999999999999E-3</v>
      </c>
      <c r="S284" s="160">
        <v>0</v>
      </c>
      <c r="T284" s="161">
        <f>S284*H284</f>
        <v>0</v>
      </c>
      <c r="AR284" s="162" t="s">
        <v>183</v>
      </c>
      <c r="AT284" s="162" t="s">
        <v>200</v>
      </c>
      <c r="AU284" s="162" t="s">
        <v>83</v>
      </c>
      <c r="AY284" s="17" t="s">
        <v>132</v>
      </c>
      <c r="BE284" s="163">
        <f>IF(N284="základní",J284,0)</f>
        <v>0</v>
      </c>
      <c r="BF284" s="163">
        <f>IF(N284="snížená",J284,0)</f>
        <v>0</v>
      </c>
      <c r="BG284" s="163">
        <f>IF(N284="zákl. přenesená",J284,0)</f>
        <v>0</v>
      </c>
      <c r="BH284" s="163">
        <f>IF(N284="sníž. přenesená",J284,0)</f>
        <v>0</v>
      </c>
      <c r="BI284" s="163">
        <f>IF(N284="nulová",J284,0)</f>
        <v>0</v>
      </c>
      <c r="BJ284" s="17" t="s">
        <v>81</v>
      </c>
      <c r="BK284" s="163">
        <f>ROUND(I284*H284,2)</f>
        <v>0</v>
      </c>
      <c r="BL284" s="17" t="s">
        <v>139</v>
      </c>
      <c r="BM284" s="162" t="s">
        <v>1012</v>
      </c>
    </row>
    <row r="285" spans="2:65" s="12" customFormat="1" ht="11.25">
      <c r="B285" s="167"/>
      <c r="D285" s="164" t="s">
        <v>143</v>
      </c>
      <c r="E285" s="168" t="s">
        <v>1</v>
      </c>
      <c r="F285" s="169" t="s">
        <v>1009</v>
      </c>
      <c r="H285" s="170">
        <v>3</v>
      </c>
      <c r="I285" s="171"/>
      <c r="L285" s="167"/>
      <c r="M285" s="172"/>
      <c r="N285" s="173"/>
      <c r="O285" s="173"/>
      <c r="P285" s="173"/>
      <c r="Q285" s="173"/>
      <c r="R285" s="173"/>
      <c r="S285" s="173"/>
      <c r="T285" s="174"/>
      <c r="AT285" s="168" t="s">
        <v>143</v>
      </c>
      <c r="AU285" s="168" t="s">
        <v>83</v>
      </c>
      <c r="AV285" s="12" t="s">
        <v>83</v>
      </c>
      <c r="AW285" s="12" t="s">
        <v>30</v>
      </c>
      <c r="AX285" s="12" t="s">
        <v>81</v>
      </c>
      <c r="AY285" s="168" t="s">
        <v>132</v>
      </c>
    </row>
    <row r="286" spans="2:65" s="1" customFormat="1" ht="16.5" customHeight="1">
      <c r="B286" s="150"/>
      <c r="C286" s="151" t="s">
        <v>399</v>
      </c>
      <c r="D286" s="151" t="s">
        <v>134</v>
      </c>
      <c r="E286" s="152" t="s">
        <v>1013</v>
      </c>
      <c r="F286" s="153" t="s">
        <v>1014</v>
      </c>
      <c r="G286" s="154" t="s">
        <v>335</v>
      </c>
      <c r="H286" s="155">
        <v>2</v>
      </c>
      <c r="I286" s="156"/>
      <c r="J286" s="157">
        <f>ROUND(I286*H286,2)</f>
        <v>0</v>
      </c>
      <c r="K286" s="153" t="s">
        <v>424</v>
      </c>
      <c r="L286" s="32"/>
      <c r="M286" s="158" t="s">
        <v>1</v>
      </c>
      <c r="N286" s="159" t="s">
        <v>38</v>
      </c>
      <c r="O286" s="55"/>
      <c r="P286" s="160">
        <f>O286*H286</f>
        <v>0</v>
      </c>
      <c r="Q286" s="160">
        <v>0.32906000000000002</v>
      </c>
      <c r="R286" s="160">
        <f>Q286*H286</f>
        <v>0.65812000000000004</v>
      </c>
      <c r="S286" s="160">
        <v>0</v>
      </c>
      <c r="T286" s="161">
        <f>S286*H286</f>
        <v>0</v>
      </c>
      <c r="AR286" s="162" t="s">
        <v>139</v>
      </c>
      <c r="AT286" s="162" t="s">
        <v>134</v>
      </c>
      <c r="AU286" s="162" t="s">
        <v>83</v>
      </c>
      <c r="AY286" s="17" t="s">
        <v>132</v>
      </c>
      <c r="BE286" s="163">
        <f>IF(N286="základní",J286,0)</f>
        <v>0</v>
      </c>
      <c r="BF286" s="163">
        <f>IF(N286="snížená",J286,0)</f>
        <v>0</v>
      </c>
      <c r="BG286" s="163">
        <f>IF(N286="zákl. přenesená",J286,0)</f>
        <v>0</v>
      </c>
      <c r="BH286" s="163">
        <f>IF(N286="sníž. přenesená",J286,0)</f>
        <v>0</v>
      </c>
      <c r="BI286" s="163">
        <f>IF(N286="nulová",J286,0)</f>
        <v>0</v>
      </c>
      <c r="BJ286" s="17" t="s">
        <v>81</v>
      </c>
      <c r="BK286" s="163">
        <f>ROUND(I286*H286,2)</f>
        <v>0</v>
      </c>
      <c r="BL286" s="17" t="s">
        <v>139</v>
      </c>
      <c r="BM286" s="162" t="s">
        <v>1015</v>
      </c>
    </row>
    <row r="287" spans="2:65" s="12" customFormat="1" ht="11.25">
      <c r="B287" s="167"/>
      <c r="D287" s="164" t="s">
        <v>143</v>
      </c>
      <c r="E287" s="168" t="s">
        <v>1</v>
      </c>
      <c r="F287" s="169" t="s">
        <v>559</v>
      </c>
      <c r="H287" s="170">
        <v>2</v>
      </c>
      <c r="I287" s="171"/>
      <c r="L287" s="167"/>
      <c r="M287" s="172"/>
      <c r="N287" s="173"/>
      <c r="O287" s="173"/>
      <c r="P287" s="173"/>
      <c r="Q287" s="173"/>
      <c r="R287" s="173"/>
      <c r="S287" s="173"/>
      <c r="T287" s="174"/>
      <c r="AT287" s="168" t="s">
        <v>143</v>
      </c>
      <c r="AU287" s="168" t="s">
        <v>83</v>
      </c>
      <c r="AV287" s="12" t="s">
        <v>83</v>
      </c>
      <c r="AW287" s="12" t="s">
        <v>30</v>
      </c>
      <c r="AX287" s="12" t="s">
        <v>81</v>
      </c>
      <c r="AY287" s="168" t="s">
        <v>132</v>
      </c>
    </row>
    <row r="288" spans="2:65" s="1" customFormat="1" ht="16.5" customHeight="1">
      <c r="B288" s="150"/>
      <c r="C288" s="184" t="s">
        <v>404</v>
      </c>
      <c r="D288" s="184" t="s">
        <v>200</v>
      </c>
      <c r="E288" s="185" t="s">
        <v>1016</v>
      </c>
      <c r="F288" s="186" t="s">
        <v>1017</v>
      </c>
      <c r="G288" s="187" t="s">
        <v>335</v>
      </c>
      <c r="H288" s="188">
        <v>2</v>
      </c>
      <c r="I288" s="189"/>
      <c r="J288" s="190">
        <f>ROUND(I288*H288,2)</f>
        <v>0</v>
      </c>
      <c r="K288" s="186" t="s">
        <v>1</v>
      </c>
      <c r="L288" s="191"/>
      <c r="M288" s="192" t="s">
        <v>1</v>
      </c>
      <c r="N288" s="193" t="s">
        <v>38</v>
      </c>
      <c r="O288" s="55"/>
      <c r="P288" s="160">
        <f>O288*H288</f>
        <v>0</v>
      </c>
      <c r="Q288" s="160">
        <v>2.1000000000000001E-2</v>
      </c>
      <c r="R288" s="160">
        <f>Q288*H288</f>
        <v>4.2000000000000003E-2</v>
      </c>
      <c r="S288" s="160">
        <v>0</v>
      </c>
      <c r="T288" s="161">
        <f>S288*H288</f>
        <v>0</v>
      </c>
      <c r="AR288" s="162" t="s">
        <v>183</v>
      </c>
      <c r="AT288" s="162" t="s">
        <v>200</v>
      </c>
      <c r="AU288" s="162" t="s">
        <v>83</v>
      </c>
      <c r="AY288" s="17" t="s">
        <v>132</v>
      </c>
      <c r="BE288" s="163">
        <f>IF(N288="základní",J288,0)</f>
        <v>0</v>
      </c>
      <c r="BF288" s="163">
        <f>IF(N288="snížená",J288,0)</f>
        <v>0</v>
      </c>
      <c r="BG288" s="163">
        <f>IF(N288="zákl. přenesená",J288,0)</f>
        <v>0</v>
      </c>
      <c r="BH288" s="163">
        <f>IF(N288="sníž. přenesená",J288,0)</f>
        <v>0</v>
      </c>
      <c r="BI288" s="163">
        <f>IF(N288="nulová",J288,0)</f>
        <v>0</v>
      </c>
      <c r="BJ288" s="17" t="s">
        <v>81</v>
      </c>
      <c r="BK288" s="163">
        <f>ROUND(I288*H288,2)</f>
        <v>0</v>
      </c>
      <c r="BL288" s="17" t="s">
        <v>139</v>
      </c>
      <c r="BM288" s="162" t="s">
        <v>1018</v>
      </c>
    </row>
    <row r="289" spans="2:65" s="12" customFormat="1" ht="11.25">
      <c r="B289" s="167"/>
      <c r="D289" s="164" t="s">
        <v>143</v>
      </c>
      <c r="E289" s="168" t="s">
        <v>1</v>
      </c>
      <c r="F289" s="169" t="s">
        <v>559</v>
      </c>
      <c r="H289" s="170">
        <v>2</v>
      </c>
      <c r="I289" s="171"/>
      <c r="L289" s="167"/>
      <c r="M289" s="172"/>
      <c r="N289" s="173"/>
      <c r="O289" s="173"/>
      <c r="P289" s="173"/>
      <c r="Q289" s="173"/>
      <c r="R289" s="173"/>
      <c r="S289" s="173"/>
      <c r="T289" s="174"/>
      <c r="AT289" s="168" t="s">
        <v>143</v>
      </c>
      <c r="AU289" s="168" t="s">
        <v>83</v>
      </c>
      <c r="AV289" s="12" t="s">
        <v>83</v>
      </c>
      <c r="AW289" s="12" t="s">
        <v>30</v>
      </c>
      <c r="AX289" s="12" t="s">
        <v>81</v>
      </c>
      <c r="AY289" s="168" t="s">
        <v>132</v>
      </c>
    </row>
    <row r="290" spans="2:65" s="1" customFormat="1" ht="16.5" customHeight="1">
      <c r="B290" s="150"/>
      <c r="C290" s="151" t="s">
        <v>410</v>
      </c>
      <c r="D290" s="151" t="s">
        <v>134</v>
      </c>
      <c r="E290" s="152" t="s">
        <v>1019</v>
      </c>
      <c r="F290" s="153" t="s">
        <v>1020</v>
      </c>
      <c r="G290" s="154" t="s">
        <v>262</v>
      </c>
      <c r="H290" s="155">
        <v>174.2</v>
      </c>
      <c r="I290" s="156"/>
      <c r="J290" s="157">
        <f>ROUND(I290*H290,2)</f>
        <v>0</v>
      </c>
      <c r="K290" s="153" t="s">
        <v>424</v>
      </c>
      <c r="L290" s="32"/>
      <c r="M290" s="158" t="s">
        <v>1</v>
      </c>
      <c r="N290" s="159" t="s">
        <v>38</v>
      </c>
      <c r="O290" s="55"/>
      <c r="P290" s="160">
        <f>O290*H290</f>
        <v>0</v>
      </c>
      <c r="Q290" s="160">
        <v>1.9000000000000001E-4</v>
      </c>
      <c r="R290" s="160">
        <f>Q290*H290</f>
        <v>3.3098000000000002E-2</v>
      </c>
      <c r="S290" s="160">
        <v>0</v>
      </c>
      <c r="T290" s="161">
        <f>S290*H290</f>
        <v>0</v>
      </c>
      <c r="AR290" s="162" t="s">
        <v>139</v>
      </c>
      <c r="AT290" s="162" t="s">
        <v>134</v>
      </c>
      <c r="AU290" s="162" t="s">
        <v>83</v>
      </c>
      <c r="AY290" s="17" t="s">
        <v>132</v>
      </c>
      <c r="BE290" s="163">
        <f>IF(N290="základní",J290,0)</f>
        <v>0</v>
      </c>
      <c r="BF290" s="163">
        <f>IF(N290="snížená",J290,0)</f>
        <v>0</v>
      </c>
      <c r="BG290" s="163">
        <f>IF(N290="zákl. přenesená",J290,0)</f>
        <v>0</v>
      </c>
      <c r="BH290" s="163">
        <f>IF(N290="sníž. přenesená",J290,0)</f>
        <v>0</v>
      </c>
      <c r="BI290" s="163">
        <f>IF(N290="nulová",J290,0)</f>
        <v>0</v>
      </c>
      <c r="BJ290" s="17" t="s">
        <v>81</v>
      </c>
      <c r="BK290" s="163">
        <f>ROUND(I290*H290,2)</f>
        <v>0</v>
      </c>
      <c r="BL290" s="17" t="s">
        <v>139</v>
      </c>
      <c r="BM290" s="162" t="s">
        <v>1021</v>
      </c>
    </row>
    <row r="291" spans="2:65" s="12" customFormat="1" ht="11.25">
      <c r="B291" s="167"/>
      <c r="D291" s="164" t="s">
        <v>143</v>
      </c>
      <c r="E291" s="168" t="s">
        <v>1</v>
      </c>
      <c r="F291" s="169" t="s">
        <v>960</v>
      </c>
      <c r="H291" s="170">
        <v>163.19999999999999</v>
      </c>
      <c r="I291" s="171"/>
      <c r="L291" s="167"/>
      <c r="M291" s="172"/>
      <c r="N291" s="173"/>
      <c r="O291" s="173"/>
      <c r="P291" s="173"/>
      <c r="Q291" s="173"/>
      <c r="R291" s="173"/>
      <c r="S291" s="173"/>
      <c r="T291" s="174"/>
      <c r="AT291" s="168" t="s">
        <v>143</v>
      </c>
      <c r="AU291" s="168" t="s">
        <v>83</v>
      </c>
      <c r="AV291" s="12" t="s">
        <v>83</v>
      </c>
      <c r="AW291" s="12" t="s">
        <v>30</v>
      </c>
      <c r="AX291" s="12" t="s">
        <v>73</v>
      </c>
      <c r="AY291" s="168" t="s">
        <v>132</v>
      </c>
    </row>
    <row r="292" spans="2:65" s="12" customFormat="1" ht="11.25">
      <c r="B292" s="167"/>
      <c r="D292" s="164" t="s">
        <v>143</v>
      </c>
      <c r="E292" s="168" t="s">
        <v>1</v>
      </c>
      <c r="F292" s="169" t="s">
        <v>1001</v>
      </c>
      <c r="H292" s="170">
        <v>11</v>
      </c>
      <c r="I292" s="171"/>
      <c r="L292" s="167"/>
      <c r="M292" s="172"/>
      <c r="N292" s="173"/>
      <c r="O292" s="173"/>
      <c r="P292" s="173"/>
      <c r="Q292" s="173"/>
      <c r="R292" s="173"/>
      <c r="S292" s="173"/>
      <c r="T292" s="174"/>
      <c r="AT292" s="168" t="s">
        <v>143</v>
      </c>
      <c r="AU292" s="168" t="s">
        <v>83</v>
      </c>
      <c r="AV292" s="12" t="s">
        <v>83</v>
      </c>
      <c r="AW292" s="12" t="s">
        <v>30</v>
      </c>
      <c r="AX292" s="12" t="s">
        <v>73</v>
      </c>
      <c r="AY292" s="168" t="s">
        <v>132</v>
      </c>
    </row>
    <row r="293" spans="2:65" s="13" customFormat="1" ht="11.25">
      <c r="B293" s="175"/>
      <c r="D293" s="164" t="s">
        <v>143</v>
      </c>
      <c r="E293" s="176" t="s">
        <v>1</v>
      </c>
      <c r="F293" s="177" t="s">
        <v>155</v>
      </c>
      <c r="H293" s="178">
        <v>174.2</v>
      </c>
      <c r="I293" s="179"/>
      <c r="L293" s="175"/>
      <c r="M293" s="180"/>
      <c r="N293" s="181"/>
      <c r="O293" s="181"/>
      <c r="P293" s="181"/>
      <c r="Q293" s="181"/>
      <c r="R293" s="181"/>
      <c r="S293" s="181"/>
      <c r="T293" s="182"/>
      <c r="AT293" s="176" t="s">
        <v>143</v>
      </c>
      <c r="AU293" s="176" t="s">
        <v>83</v>
      </c>
      <c r="AV293" s="13" t="s">
        <v>139</v>
      </c>
      <c r="AW293" s="13" t="s">
        <v>30</v>
      </c>
      <c r="AX293" s="13" t="s">
        <v>81</v>
      </c>
      <c r="AY293" s="176" t="s">
        <v>132</v>
      </c>
    </row>
    <row r="294" spans="2:65" s="1" customFormat="1" ht="16.5" customHeight="1">
      <c r="B294" s="150"/>
      <c r="C294" s="151" t="s">
        <v>639</v>
      </c>
      <c r="D294" s="151" t="s">
        <v>134</v>
      </c>
      <c r="E294" s="152" t="s">
        <v>640</v>
      </c>
      <c r="F294" s="153" t="s">
        <v>641</v>
      </c>
      <c r="G294" s="154" t="s">
        <v>262</v>
      </c>
      <c r="H294" s="155">
        <v>174.2</v>
      </c>
      <c r="I294" s="156"/>
      <c r="J294" s="157">
        <f>ROUND(I294*H294,2)</f>
        <v>0</v>
      </c>
      <c r="K294" s="153" t="s">
        <v>424</v>
      </c>
      <c r="L294" s="32"/>
      <c r="M294" s="158" t="s">
        <v>1</v>
      </c>
      <c r="N294" s="159" t="s">
        <v>38</v>
      </c>
      <c r="O294" s="55"/>
      <c r="P294" s="160">
        <f>O294*H294</f>
        <v>0</v>
      </c>
      <c r="Q294" s="160">
        <v>1.2999999999999999E-4</v>
      </c>
      <c r="R294" s="160">
        <f>Q294*H294</f>
        <v>2.2645999999999996E-2</v>
      </c>
      <c r="S294" s="160">
        <v>0</v>
      </c>
      <c r="T294" s="161">
        <f>S294*H294</f>
        <v>0</v>
      </c>
      <c r="AR294" s="162" t="s">
        <v>139</v>
      </c>
      <c r="AT294" s="162" t="s">
        <v>134</v>
      </c>
      <c r="AU294" s="162" t="s">
        <v>83</v>
      </c>
      <c r="AY294" s="17" t="s">
        <v>132</v>
      </c>
      <c r="BE294" s="163">
        <f>IF(N294="základní",J294,0)</f>
        <v>0</v>
      </c>
      <c r="BF294" s="163">
        <f>IF(N294="snížená",J294,0)</f>
        <v>0</v>
      </c>
      <c r="BG294" s="163">
        <f>IF(N294="zákl. přenesená",J294,0)</f>
        <v>0</v>
      </c>
      <c r="BH294" s="163">
        <f>IF(N294="sníž. přenesená",J294,0)</f>
        <v>0</v>
      </c>
      <c r="BI294" s="163">
        <f>IF(N294="nulová",J294,0)</f>
        <v>0</v>
      </c>
      <c r="BJ294" s="17" t="s">
        <v>81</v>
      </c>
      <c r="BK294" s="163">
        <f>ROUND(I294*H294,2)</f>
        <v>0</v>
      </c>
      <c r="BL294" s="17" t="s">
        <v>139</v>
      </c>
      <c r="BM294" s="162" t="s">
        <v>1022</v>
      </c>
    </row>
    <row r="295" spans="2:65" s="12" customFormat="1" ht="11.25">
      <c r="B295" s="167"/>
      <c r="D295" s="164" t="s">
        <v>143</v>
      </c>
      <c r="E295" s="168" t="s">
        <v>1</v>
      </c>
      <c r="F295" s="169" t="s">
        <v>960</v>
      </c>
      <c r="H295" s="170">
        <v>163.19999999999999</v>
      </c>
      <c r="I295" s="171"/>
      <c r="L295" s="167"/>
      <c r="M295" s="172"/>
      <c r="N295" s="173"/>
      <c r="O295" s="173"/>
      <c r="P295" s="173"/>
      <c r="Q295" s="173"/>
      <c r="R295" s="173"/>
      <c r="S295" s="173"/>
      <c r="T295" s="174"/>
      <c r="AT295" s="168" t="s">
        <v>143</v>
      </c>
      <c r="AU295" s="168" t="s">
        <v>83</v>
      </c>
      <c r="AV295" s="12" t="s">
        <v>83</v>
      </c>
      <c r="AW295" s="12" t="s">
        <v>30</v>
      </c>
      <c r="AX295" s="12" t="s">
        <v>73</v>
      </c>
      <c r="AY295" s="168" t="s">
        <v>132</v>
      </c>
    </row>
    <row r="296" spans="2:65" s="12" customFormat="1" ht="11.25">
      <c r="B296" s="167"/>
      <c r="D296" s="164" t="s">
        <v>143</v>
      </c>
      <c r="E296" s="168" t="s">
        <v>1</v>
      </c>
      <c r="F296" s="169" t="s">
        <v>1001</v>
      </c>
      <c r="H296" s="170">
        <v>11</v>
      </c>
      <c r="I296" s="171"/>
      <c r="L296" s="167"/>
      <c r="M296" s="172"/>
      <c r="N296" s="173"/>
      <c r="O296" s="173"/>
      <c r="P296" s="173"/>
      <c r="Q296" s="173"/>
      <c r="R296" s="173"/>
      <c r="S296" s="173"/>
      <c r="T296" s="174"/>
      <c r="AT296" s="168" t="s">
        <v>143</v>
      </c>
      <c r="AU296" s="168" t="s">
        <v>83</v>
      </c>
      <c r="AV296" s="12" t="s">
        <v>83</v>
      </c>
      <c r="AW296" s="12" t="s">
        <v>30</v>
      </c>
      <c r="AX296" s="12" t="s">
        <v>73</v>
      </c>
      <c r="AY296" s="168" t="s">
        <v>132</v>
      </c>
    </row>
    <row r="297" spans="2:65" s="13" customFormat="1" ht="11.25">
      <c r="B297" s="175"/>
      <c r="D297" s="164" t="s">
        <v>143</v>
      </c>
      <c r="E297" s="176" t="s">
        <v>1</v>
      </c>
      <c r="F297" s="177" t="s">
        <v>155</v>
      </c>
      <c r="H297" s="178">
        <v>174.2</v>
      </c>
      <c r="I297" s="179"/>
      <c r="L297" s="175"/>
      <c r="M297" s="180"/>
      <c r="N297" s="181"/>
      <c r="O297" s="181"/>
      <c r="P297" s="181"/>
      <c r="Q297" s="181"/>
      <c r="R297" s="181"/>
      <c r="S297" s="181"/>
      <c r="T297" s="182"/>
      <c r="AT297" s="176" t="s">
        <v>143</v>
      </c>
      <c r="AU297" s="176" t="s">
        <v>83</v>
      </c>
      <c r="AV297" s="13" t="s">
        <v>139</v>
      </c>
      <c r="AW297" s="13" t="s">
        <v>30</v>
      </c>
      <c r="AX297" s="13" t="s">
        <v>81</v>
      </c>
      <c r="AY297" s="176" t="s">
        <v>132</v>
      </c>
    </row>
    <row r="298" spans="2:65" s="11" customFormat="1" ht="22.9" customHeight="1">
      <c r="B298" s="137"/>
      <c r="D298" s="138" t="s">
        <v>72</v>
      </c>
      <c r="E298" s="148" t="s">
        <v>188</v>
      </c>
      <c r="F298" s="148" t="s">
        <v>331</v>
      </c>
      <c r="I298" s="140"/>
      <c r="J298" s="149">
        <f>BK298</f>
        <v>0</v>
      </c>
      <c r="L298" s="137"/>
      <c r="M298" s="142"/>
      <c r="N298" s="143"/>
      <c r="O298" s="143"/>
      <c r="P298" s="144">
        <f>SUM(P299:P300)</f>
        <v>0</v>
      </c>
      <c r="Q298" s="143"/>
      <c r="R298" s="144">
        <f>SUM(R299:R300)</f>
        <v>0</v>
      </c>
      <c r="S298" s="143"/>
      <c r="T298" s="145">
        <f>SUM(T299:T300)</f>
        <v>0</v>
      </c>
      <c r="AR298" s="138" t="s">
        <v>81</v>
      </c>
      <c r="AT298" s="146" t="s">
        <v>72</v>
      </c>
      <c r="AU298" s="146" t="s">
        <v>81</v>
      </c>
      <c r="AY298" s="138" t="s">
        <v>132</v>
      </c>
      <c r="BK298" s="147">
        <f>SUM(BK299:BK300)</f>
        <v>0</v>
      </c>
    </row>
    <row r="299" spans="2:65" s="1" customFormat="1" ht="24" customHeight="1">
      <c r="B299" s="150"/>
      <c r="C299" s="151" t="s">
        <v>643</v>
      </c>
      <c r="D299" s="151" t="s">
        <v>134</v>
      </c>
      <c r="E299" s="152" t="s">
        <v>644</v>
      </c>
      <c r="F299" s="153" t="s">
        <v>645</v>
      </c>
      <c r="G299" s="154" t="s">
        <v>262</v>
      </c>
      <c r="H299" s="155">
        <v>13.2</v>
      </c>
      <c r="I299" s="156"/>
      <c r="J299" s="157">
        <f>ROUND(I299*H299,2)</f>
        <v>0</v>
      </c>
      <c r="K299" s="153" t="s">
        <v>424</v>
      </c>
      <c r="L299" s="32"/>
      <c r="M299" s="158" t="s">
        <v>1</v>
      </c>
      <c r="N299" s="159" t="s">
        <v>38</v>
      </c>
      <c r="O299" s="55"/>
      <c r="P299" s="160">
        <f>O299*H299</f>
        <v>0</v>
      </c>
      <c r="Q299" s="160">
        <v>0</v>
      </c>
      <c r="R299" s="160">
        <f>Q299*H299</f>
        <v>0</v>
      </c>
      <c r="S299" s="160">
        <v>0</v>
      </c>
      <c r="T299" s="161">
        <f>S299*H299</f>
        <v>0</v>
      </c>
      <c r="AR299" s="162" t="s">
        <v>139</v>
      </c>
      <c r="AT299" s="162" t="s">
        <v>134</v>
      </c>
      <c r="AU299" s="162" t="s">
        <v>83</v>
      </c>
      <c r="AY299" s="17" t="s">
        <v>132</v>
      </c>
      <c r="BE299" s="163">
        <f>IF(N299="základní",J299,0)</f>
        <v>0</v>
      </c>
      <c r="BF299" s="163">
        <f>IF(N299="snížená",J299,0)</f>
        <v>0</v>
      </c>
      <c r="BG299" s="163">
        <f>IF(N299="zákl. přenesená",J299,0)</f>
        <v>0</v>
      </c>
      <c r="BH299" s="163">
        <f>IF(N299="sníž. přenesená",J299,0)</f>
        <v>0</v>
      </c>
      <c r="BI299" s="163">
        <f>IF(N299="nulová",J299,0)</f>
        <v>0</v>
      </c>
      <c r="BJ299" s="17" t="s">
        <v>81</v>
      </c>
      <c r="BK299" s="163">
        <f>ROUND(I299*H299,2)</f>
        <v>0</v>
      </c>
      <c r="BL299" s="17" t="s">
        <v>139</v>
      </c>
      <c r="BM299" s="162" t="s">
        <v>1023</v>
      </c>
    </row>
    <row r="300" spans="2:65" s="12" customFormat="1" ht="11.25">
      <c r="B300" s="167"/>
      <c r="D300" s="164" t="s">
        <v>143</v>
      </c>
      <c r="E300" s="168" t="s">
        <v>1</v>
      </c>
      <c r="F300" s="169" t="s">
        <v>1024</v>
      </c>
      <c r="H300" s="170">
        <v>13.2</v>
      </c>
      <c r="I300" s="171"/>
      <c r="L300" s="167"/>
      <c r="M300" s="172"/>
      <c r="N300" s="173"/>
      <c r="O300" s="173"/>
      <c r="P300" s="173"/>
      <c r="Q300" s="173"/>
      <c r="R300" s="173"/>
      <c r="S300" s="173"/>
      <c r="T300" s="174"/>
      <c r="AT300" s="168" t="s">
        <v>143</v>
      </c>
      <c r="AU300" s="168" t="s">
        <v>83</v>
      </c>
      <c r="AV300" s="12" t="s">
        <v>83</v>
      </c>
      <c r="AW300" s="12" t="s">
        <v>30</v>
      </c>
      <c r="AX300" s="12" t="s">
        <v>81</v>
      </c>
      <c r="AY300" s="168" t="s">
        <v>132</v>
      </c>
    </row>
    <row r="301" spans="2:65" s="11" customFormat="1" ht="22.9" customHeight="1">
      <c r="B301" s="137"/>
      <c r="D301" s="138" t="s">
        <v>72</v>
      </c>
      <c r="E301" s="148" t="s">
        <v>648</v>
      </c>
      <c r="F301" s="148" t="s">
        <v>649</v>
      </c>
      <c r="I301" s="140"/>
      <c r="J301" s="149">
        <f>BK301</f>
        <v>0</v>
      </c>
      <c r="L301" s="137"/>
      <c r="M301" s="142"/>
      <c r="N301" s="143"/>
      <c r="O301" s="143"/>
      <c r="P301" s="144">
        <f>SUM(P302:P313)</f>
        <v>0</v>
      </c>
      <c r="Q301" s="143"/>
      <c r="R301" s="144">
        <f>SUM(R302:R313)</f>
        <v>0</v>
      </c>
      <c r="S301" s="143"/>
      <c r="T301" s="145">
        <f>SUM(T302:T313)</f>
        <v>0</v>
      </c>
      <c r="AR301" s="138" t="s">
        <v>81</v>
      </c>
      <c r="AT301" s="146" t="s">
        <v>72</v>
      </c>
      <c r="AU301" s="146" t="s">
        <v>81</v>
      </c>
      <c r="AY301" s="138" t="s">
        <v>132</v>
      </c>
      <c r="BK301" s="147">
        <f>SUM(BK302:BK313)</f>
        <v>0</v>
      </c>
    </row>
    <row r="302" spans="2:65" s="1" customFormat="1" ht="36" customHeight="1">
      <c r="B302" s="150"/>
      <c r="C302" s="151" t="s">
        <v>650</v>
      </c>
      <c r="D302" s="151" t="s">
        <v>134</v>
      </c>
      <c r="E302" s="152" t="s">
        <v>651</v>
      </c>
      <c r="F302" s="153" t="s">
        <v>652</v>
      </c>
      <c r="G302" s="154" t="s">
        <v>203</v>
      </c>
      <c r="H302" s="155">
        <v>4.5380000000000003</v>
      </c>
      <c r="I302" s="156"/>
      <c r="J302" s="157">
        <f>ROUND(I302*H302,2)</f>
        <v>0</v>
      </c>
      <c r="K302" s="153" t="s">
        <v>424</v>
      </c>
      <c r="L302" s="32"/>
      <c r="M302" s="158" t="s">
        <v>1</v>
      </c>
      <c r="N302" s="159" t="s">
        <v>38</v>
      </c>
      <c r="O302" s="55"/>
      <c r="P302" s="160">
        <f>O302*H302</f>
        <v>0</v>
      </c>
      <c r="Q302" s="160">
        <v>0</v>
      </c>
      <c r="R302" s="160">
        <f>Q302*H302</f>
        <v>0</v>
      </c>
      <c r="S302" s="160">
        <v>0</v>
      </c>
      <c r="T302" s="161">
        <f>S302*H302</f>
        <v>0</v>
      </c>
      <c r="AR302" s="162" t="s">
        <v>139</v>
      </c>
      <c r="AT302" s="162" t="s">
        <v>134</v>
      </c>
      <c r="AU302" s="162" t="s">
        <v>83</v>
      </c>
      <c r="AY302" s="17" t="s">
        <v>132</v>
      </c>
      <c r="BE302" s="163">
        <f>IF(N302="základní",J302,0)</f>
        <v>0</v>
      </c>
      <c r="BF302" s="163">
        <f>IF(N302="snížená",J302,0)</f>
        <v>0</v>
      </c>
      <c r="BG302" s="163">
        <f>IF(N302="zákl. přenesená",J302,0)</f>
        <v>0</v>
      </c>
      <c r="BH302" s="163">
        <f>IF(N302="sníž. přenesená",J302,0)</f>
        <v>0</v>
      </c>
      <c r="BI302" s="163">
        <f>IF(N302="nulová",J302,0)</f>
        <v>0</v>
      </c>
      <c r="BJ302" s="17" t="s">
        <v>81</v>
      </c>
      <c r="BK302" s="163">
        <f>ROUND(I302*H302,2)</f>
        <v>0</v>
      </c>
      <c r="BL302" s="17" t="s">
        <v>139</v>
      </c>
      <c r="BM302" s="162" t="s">
        <v>1025</v>
      </c>
    </row>
    <row r="303" spans="2:65" s="12" customFormat="1" ht="11.25">
      <c r="B303" s="167"/>
      <c r="D303" s="164" t="s">
        <v>143</v>
      </c>
      <c r="E303" s="168" t="s">
        <v>1</v>
      </c>
      <c r="F303" s="169" t="s">
        <v>1026</v>
      </c>
      <c r="H303" s="170">
        <v>4.5380000000000003</v>
      </c>
      <c r="I303" s="171"/>
      <c r="L303" s="167"/>
      <c r="M303" s="172"/>
      <c r="N303" s="173"/>
      <c r="O303" s="173"/>
      <c r="P303" s="173"/>
      <c r="Q303" s="173"/>
      <c r="R303" s="173"/>
      <c r="S303" s="173"/>
      <c r="T303" s="174"/>
      <c r="AT303" s="168" t="s">
        <v>143</v>
      </c>
      <c r="AU303" s="168" t="s">
        <v>83</v>
      </c>
      <c r="AV303" s="12" t="s">
        <v>83</v>
      </c>
      <c r="AW303" s="12" t="s">
        <v>30</v>
      </c>
      <c r="AX303" s="12" t="s">
        <v>81</v>
      </c>
      <c r="AY303" s="168" t="s">
        <v>132</v>
      </c>
    </row>
    <row r="304" spans="2:65" s="1" customFormat="1" ht="36" customHeight="1">
      <c r="B304" s="150"/>
      <c r="C304" s="151" t="s">
        <v>655</v>
      </c>
      <c r="D304" s="151" t="s">
        <v>134</v>
      </c>
      <c r="E304" s="152" t="s">
        <v>656</v>
      </c>
      <c r="F304" s="153" t="s">
        <v>657</v>
      </c>
      <c r="G304" s="154" t="s">
        <v>203</v>
      </c>
      <c r="H304" s="155">
        <v>176.982</v>
      </c>
      <c r="I304" s="156"/>
      <c r="J304" s="157">
        <f>ROUND(I304*H304,2)</f>
        <v>0</v>
      </c>
      <c r="K304" s="153" t="s">
        <v>424</v>
      </c>
      <c r="L304" s="32"/>
      <c r="M304" s="158" t="s">
        <v>1</v>
      </c>
      <c r="N304" s="159" t="s">
        <v>38</v>
      </c>
      <c r="O304" s="55"/>
      <c r="P304" s="160">
        <f>O304*H304</f>
        <v>0</v>
      </c>
      <c r="Q304" s="160">
        <v>0</v>
      </c>
      <c r="R304" s="160">
        <f>Q304*H304</f>
        <v>0</v>
      </c>
      <c r="S304" s="160">
        <v>0</v>
      </c>
      <c r="T304" s="161">
        <f>S304*H304</f>
        <v>0</v>
      </c>
      <c r="AR304" s="162" t="s">
        <v>139</v>
      </c>
      <c r="AT304" s="162" t="s">
        <v>134</v>
      </c>
      <c r="AU304" s="162" t="s">
        <v>83</v>
      </c>
      <c r="AY304" s="17" t="s">
        <v>132</v>
      </c>
      <c r="BE304" s="163">
        <f>IF(N304="základní",J304,0)</f>
        <v>0</v>
      </c>
      <c r="BF304" s="163">
        <f>IF(N304="snížená",J304,0)</f>
        <v>0</v>
      </c>
      <c r="BG304" s="163">
        <f>IF(N304="zákl. přenesená",J304,0)</f>
        <v>0</v>
      </c>
      <c r="BH304" s="163">
        <f>IF(N304="sníž. přenesená",J304,0)</f>
        <v>0</v>
      </c>
      <c r="BI304" s="163">
        <f>IF(N304="nulová",J304,0)</f>
        <v>0</v>
      </c>
      <c r="BJ304" s="17" t="s">
        <v>81</v>
      </c>
      <c r="BK304" s="163">
        <f>ROUND(I304*H304,2)</f>
        <v>0</v>
      </c>
      <c r="BL304" s="17" t="s">
        <v>139</v>
      </c>
      <c r="BM304" s="162" t="s">
        <v>1027</v>
      </c>
    </row>
    <row r="305" spans="2:65" s="12" customFormat="1" ht="11.25">
      <c r="B305" s="167"/>
      <c r="D305" s="164" t="s">
        <v>143</v>
      </c>
      <c r="E305" s="168" t="s">
        <v>1</v>
      </c>
      <c r="F305" s="169" t="s">
        <v>1028</v>
      </c>
      <c r="H305" s="170">
        <v>176.982</v>
      </c>
      <c r="I305" s="171"/>
      <c r="L305" s="167"/>
      <c r="M305" s="172"/>
      <c r="N305" s="173"/>
      <c r="O305" s="173"/>
      <c r="P305" s="173"/>
      <c r="Q305" s="173"/>
      <c r="R305" s="173"/>
      <c r="S305" s="173"/>
      <c r="T305" s="174"/>
      <c r="AT305" s="168" t="s">
        <v>143</v>
      </c>
      <c r="AU305" s="168" t="s">
        <v>83</v>
      </c>
      <c r="AV305" s="12" t="s">
        <v>83</v>
      </c>
      <c r="AW305" s="12" t="s">
        <v>30</v>
      </c>
      <c r="AX305" s="12" t="s">
        <v>81</v>
      </c>
      <c r="AY305" s="168" t="s">
        <v>132</v>
      </c>
    </row>
    <row r="306" spans="2:65" s="1" customFormat="1" ht="36" customHeight="1">
      <c r="B306" s="150"/>
      <c r="C306" s="151" t="s">
        <v>660</v>
      </c>
      <c r="D306" s="151" t="s">
        <v>134</v>
      </c>
      <c r="E306" s="152" t="s">
        <v>661</v>
      </c>
      <c r="F306" s="153" t="s">
        <v>662</v>
      </c>
      <c r="G306" s="154" t="s">
        <v>203</v>
      </c>
      <c r="H306" s="155">
        <v>1.9119999999999999</v>
      </c>
      <c r="I306" s="156"/>
      <c r="J306" s="157">
        <f>ROUND(I306*H306,2)</f>
        <v>0</v>
      </c>
      <c r="K306" s="153" t="s">
        <v>424</v>
      </c>
      <c r="L306" s="32"/>
      <c r="M306" s="158" t="s">
        <v>1</v>
      </c>
      <c r="N306" s="159" t="s">
        <v>38</v>
      </c>
      <c r="O306" s="55"/>
      <c r="P306" s="160">
        <f>O306*H306</f>
        <v>0</v>
      </c>
      <c r="Q306" s="160">
        <v>0</v>
      </c>
      <c r="R306" s="160">
        <f>Q306*H306</f>
        <v>0</v>
      </c>
      <c r="S306" s="160">
        <v>0</v>
      </c>
      <c r="T306" s="161">
        <f>S306*H306</f>
        <v>0</v>
      </c>
      <c r="AR306" s="162" t="s">
        <v>139</v>
      </c>
      <c r="AT306" s="162" t="s">
        <v>134</v>
      </c>
      <c r="AU306" s="162" t="s">
        <v>83</v>
      </c>
      <c r="AY306" s="17" t="s">
        <v>132</v>
      </c>
      <c r="BE306" s="163">
        <f>IF(N306="základní",J306,0)</f>
        <v>0</v>
      </c>
      <c r="BF306" s="163">
        <f>IF(N306="snížená",J306,0)</f>
        <v>0</v>
      </c>
      <c r="BG306" s="163">
        <f>IF(N306="zákl. přenesená",J306,0)</f>
        <v>0</v>
      </c>
      <c r="BH306" s="163">
        <f>IF(N306="sníž. přenesená",J306,0)</f>
        <v>0</v>
      </c>
      <c r="BI306" s="163">
        <f>IF(N306="nulová",J306,0)</f>
        <v>0</v>
      </c>
      <c r="BJ306" s="17" t="s">
        <v>81</v>
      </c>
      <c r="BK306" s="163">
        <f>ROUND(I306*H306,2)</f>
        <v>0</v>
      </c>
      <c r="BL306" s="17" t="s">
        <v>139</v>
      </c>
      <c r="BM306" s="162" t="s">
        <v>1029</v>
      </c>
    </row>
    <row r="307" spans="2:65" s="12" customFormat="1" ht="11.25">
      <c r="B307" s="167"/>
      <c r="D307" s="164" t="s">
        <v>143</v>
      </c>
      <c r="E307" s="168" t="s">
        <v>1</v>
      </c>
      <c r="F307" s="169" t="s">
        <v>1030</v>
      </c>
      <c r="H307" s="170">
        <v>1.9119999999999999</v>
      </c>
      <c r="I307" s="171"/>
      <c r="L307" s="167"/>
      <c r="M307" s="172"/>
      <c r="N307" s="173"/>
      <c r="O307" s="173"/>
      <c r="P307" s="173"/>
      <c r="Q307" s="173"/>
      <c r="R307" s="173"/>
      <c r="S307" s="173"/>
      <c r="T307" s="174"/>
      <c r="AT307" s="168" t="s">
        <v>143</v>
      </c>
      <c r="AU307" s="168" t="s">
        <v>83</v>
      </c>
      <c r="AV307" s="12" t="s">
        <v>83</v>
      </c>
      <c r="AW307" s="12" t="s">
        <v>30</v>
      </c>
      <c r="AX307" s="12" t="s">
        <v>81</v>
      </c>
      <c r="AY307" s="168" t="s">
        <v>132</v>
      </c>
    </row>
    <row r="308" spans="2:65" s="1" customFormat="1" ht="48" customHeight="1">
      <c r="B308" s="150"/>
      <c r="C308" s="151" t="s">
        <v>665</v>
      </c>
      <c r="D308" s="151" t="s">
        <v>134</v>
      </c>
      <c r="E308" s="152" t="s">
        <v>666</v>
      </c>
      <c r="F308" s="153" t="s">
        <v>667</v>
      </c>
      <c r="G308" s="154" t="s">
        <v>203</v>
      </c>
      <c r="H308" s="155">
        <v>74.567999999999998</v>
      </c>
      <c r="I308" s="156"/>
      <c r="J308" s="157">
        <f>ROUND(I308*H308,2)</f>
        <v>0</v>
      </c>
      <c r="K308" s="153" t="s">
        <v>424</v>
      </c>
      <c r="L308" s="32"/>
      <c r="M308" s="158" t="s">
        <v>1</v>
      </c>
      <c r="N308" s="159" t="s">
        <v>38</v>
      </c>
      <c r="O308" s="55"/>
      <c r="P308" s="160">
        <f>O308*H308</f>
        <v>0</v>
      </c>
      <c r="Q308" s="160">
        <v>0</v>
      </c>
      <c r="R308" s="160">
        <f>Q308*H308</f>
        <v>0</v>
      </c>
      <c r="S308" s="160">
        <v>0</v>
      </c>
      <c r="T308" s="161">
        <f>S308*H308</f>
        <v>0</v>
      </c>
      <c r="AR308" s="162" t="s">
        <v>139</v>
      </c>
      <c r="AT308" s="162" t="s">
        <v>134</v>
      </c>
      <c r="AU308" s="162" t="s">
        <v>83</v>
      </c>
      <c r="AY308" s="17" t="s">
        <v>132</v>
      </c>
      <c r="BE308" s="163">
        <f>IF(N308="základní",J308,0)</f>
        <v>0</v>
      </c>
      <c r="BF308" s="163">
        <f>IF(N308="snížená",J308,0)</f>
        <v>0</v>
      </c>
      <c r="BG308" s="163">
        <f>IF(N308="zákl. přenesená",J308,0)</f>
        <v>0</v>
      </c>
      <c r="BH308" s="163">
        <f>IF(N308="sníž. přenesená",J308,0)</f>
        <v>0</v>
      </c>
      <c r="BI308" s="163">
        <f>IF(N308="nulová",J308,0)</f>
        <v>0</v>
      </c>
      <c r="BJ308" s="17" t="s">
        <v>81</v>
      </c>
      <c r="BK308" s="163">
        <f>ROUND(I308*H308,2)</f>
        <v>0</v>
      </c>
      <c r="BL308" s="17" t="s">
        <v>139</v>
      </c>
      <c r="BM308" s="162" t="s">
        <v>1031</v>
      </c>
    </row>
    <row r="309" spans="2:65" s="12" customFormat="1" ht="11.25">
      <c r="B309" s="167"/>
      <c r="D309" s="164" t="s">
        <v>143</v>
      </c>
      <c r="E309" s="168" t="s">
        <v>1</v>
      </c>
      <c r="F309" s="169" t="s">
        <v>1032</v>
      </c>
      <c r="H309" s="170">
        <v>74.567999999999998</v>
      </c>
      <c r="I309" s="171"/>
      <c r="L309" s="167"/>
      <c r="M309" s="172"/>
      <c r="N309" s="173"/>
      <c r="O309" s="173"/>
      <c r="P309" s="173"/>
      <c r="Q309" s="173"/>
      <c r="R309" s="173"/>
      <c r="S309" s="173"/>
      <c r="T309" s="174"/>
      <c r="AT309" s="168" t="s">
        <v>143</v>
      </c>
      <c r="AU309" s="168" t="s">
        <v>83</v>
      </c>
      <c r="AV309" s="12" t="s">
        <v>83</v>
      </c>
      <c r="AW309" s="12" t="s">
        <v>30</v>
      </c>
      <c r="AX309" s="12" t="s">
        <v>81</v>
      </c>
      <c r="AY309" s="168" t="s">
        <v>132</v>
      </c>
    </row>
    <row r="310" spans="2:65" s="1" customFormat="1" ht="36" customHeight="1">
      <c r="B310" s="150"/>
      <c r="C310" s="151" t="s">
        <v>670</v>
      </c>
      <c r="D310" s="151" t="s">
        <v>134</v>
      </c>
      <c r="E310" s="152" t="s">
        <v>671</v>
      </c>
      <c r="F310" s="153" t="s">
        <v>672</v>
      </c>
      <c r="G310" s="154" t="s">
        <v>203</v>
      </c>
      <c r="H310" s="155">
        <v>1.9119999999999999</v>
      </c>
      <c r="I310" s="156"/>
      <c r="J310" s="157">
        <f>ROUND(I310*H310,2)</f>
        <v>0</v>
      </c>
      <c r="K310" s="153" t="s">
        <v>424</v>
      </c>
      <c r="L310" s="32"/>
      <c r="M310" s="158" t="s">
        <v>1</v>
      </c>
      <c r="N310" s="159" t="s">
        <v>38</v>
      </c>
      <c r="O310" s="55"/>
      <c r="P310" s="160">
        <f>O310*H310</f>
        <v>0</v>
      </c>
      <c r="Q310" s="160">
        <v>0</v>
      </c>
      <c r="R310" s="160">
        <f>Q310*H310</f>
        <v>0</v>
      </c>
      <c r="S310" s="160">
        <v>0</v>
      </c>
      <c r="T310" s="161">
        <f>S310*H310</f>
        <v>0</v>
      </c>
      <c r="AR310" s="162" t="s">
        <v>139</v>
      </c>
      <c r="AT310" s="162" t="s">
        <v>134</v>
      </c>
      <c r="AU310" s="162" t="s">
        <v>83</v>
      </c>
      <c r="AY310" s="17" t="s">
        <v>132</v>
      </c>
      <c r="BE310" s="163">
        <f>IF(N310="základní",J310,0)</f>
        <v>0</v>
      </c>
      <c r="BF310" s="163">
        <f>IF(N310="snížená",J310,0)</f>
        <v>0</v>
      </c>
      <c r="BG310" s="163">
        <f>IF(N310="zákl. přenesená",J310,0)</f>
        <v>0</v>
      </c>
      <c r="BH310" s="163">
        <f>IF(N310="sníž. přenesená",J310,0)</f>
        <v>0</v>
      </c>
      <c r="BI310" s="163">
        <f>IF(N310="nulová",J310,0)</f>
        <v>0</v>
      </c>
      <c r="BJ310" s="17" t="s">
        <v>81</v>
      </c>
      <c r="BK310" s="163">
        <f>ROUND(I310*H310,2)</f>
        <v>0</v>
      </c>
      <c r="BL310" s="17" t="s">
        <v>139</v>
      </c>
      <c r="BM310" s="162" t="s">
        <v>1033</v>
      </c>
    </row>
    <row r="311" spans="2:65" s="12" customFormat="1" ht="11.25">
      <c r="B311" s="167"/>
      <c r="D311" s="164" t="s">
        <v>143</v>
      </c>
      <c r="E311" s="168" t="s">
        <v>1</v>
      </c>
      <c r="F311" s="169" t="s">
        <v>1030</v>
      </c>
      <c r="H311" s="170">
        <v>1.9119999999999999</v>
      </c>
      <c r="I311" s="171"/>
      <c r="L311" s="167"/>
      <c r="M311" s="172"/>
      <c r="N311" s="173"/>
      <c r="O311" s="173"/>
      <c r="P311" s="173"/>
      <c r="Q311" s="173"/>
      <c r="R311" s="173"/>
      <c r="S311" s="173"/>
      <c r="T311" s="174"/>
      <c r="AT311" s="168" t="s">
        <v>143</v>
      </c>
      <c r="AU311" s="168" t="s">
        <v>83</v>
      </c>
      <c r="AV311" s="12" t="s">
        <v>83</v>
      </c>
      <c r="AW311" s="12" t="s">
        <v>30</v>
      </c>
      <c r="AX311" s="12" t="s">
        <v>81</v>
      </c>
      <c r="AY311" s="168" t="s">
        <v>132</v>
      </c>
    </row>
    <row r="312" spans="2:65" s="1" customFormat="1" ht="36" customHeight="1">
      <c r="B312" s="150"/>
      <c r="C312" s="151" t="s">
        <v>674</v>
      </c>
      <c r="D312" s="151" t="s">
        <v>134</v>
      </c>
      <c r="E312" s="152" t="s">
        <v>675</v>
      </c>
      <c r="F312" s="153" t="s">
        <v>213</v>
      </c>
      <c r="G312" s="154" t="s">
        <v>203</v>
      </c>
      <c r="H312" s="155">
        <v>4.5380000000000003</v>
      </c>
      <c r="I312" s="156"/>
      <c r="J312" s="157">
        <f>ROUND(I312*H312,2)</f>
        <v>0</v>
      </c>
      <c r="K312" s="153" t="s">
        <v>424</v>
      </c>
      <c r="L312" s="32"/>
      <c r="M312" s="158" t="s">
        <v>1</v>
      </c>
      <c r="N312" s="159" t="s">
        <v>38</v>
      </c>
      <c r="O312" s="55"/>
      <c r="P312" s="160">
        <f>O312*H312</f>
        <v>0</v>
      </c>
      <c r="Q312" s="160">
        <v>0</v>
      </c>
      <c r="R312" s="160">
        <f>Q312*H312</f>
        <v>0</v>
      </c>
      <c r="S312" s="160">
        <v>0</v>
      </c>
      <c r="T312" s="161">
        <f>S312*H312</f>
        <v>0</v>
      </c>
      <c r="AR312" s="162" t="s">
        <v>139</v>
      </c>
      <c r="AT312" s="162" t="s">
        <v>134</v>
      </c>
      <c r="AU312" s="162" t="s">
        <v>83</v>
      </c>
      <c r="AY312" s="17" t="s">
        <v>132</v>
      </c>
      <c r="BE312" s="163">
        <f>IF(N312="základní",J312,0)</f>
        <v>0</v>
      </c>
      <c r="BF312" s="163">
        <f>IF(N312="snížená",J312,0)</f>
        <v>0</v>
      </c>
      <c r="BG312" s="163">
        <f>IF(N312="zákl. přenesená",J312,0)</f>
        <v>0</v>
      </c>
      <c r="BH312" s="163">
        <f>IF(N312="sníž. přenesená",J312,0)</f>
        <v>0</v>
      </c>
      <c r="BI312" s="163">
        <f>IF(N312="nulová",J312,0)</f>
        <v>0</v>
      </c>
      <c r="BJ312" s="17" t="s">
        <v>81</v>
      </c>
      <c r="BK312" s="163">
        <f>ROUND(I312*H312,2)</f>
        <v>0</v>
      </c>
      <c r="BL312" s="17" t="s">
        <v>139</v>
      </c>
      <c r="BM312" s="162" t="s">
        <v>1034</v>
      </c>
    </row>
    <row r="313" spans="2:65" s="12" customFormat="1" ht="11.25">
      <c r="B313" s="167"/>
      <c r="D313" s="164" t="s">
        <v>143</v>
      </c>
      <c r="E313" s="168" t="s">
        <v>1</v>
      </c>
      <c r="F313" s="169" t="s">
        <v>1026</v>
      </c>
      <c r="H313" s="170">
        <v>4.5380000000000003</v>
      </c>
      <c r="I313" s="171"/>
      <c r="L313" s="167"/>
      <c r="M313" s="172"/>
      <c r="N313" s="173"/>
      <c r="O313" s="173"/>
      <c r="P313" s="173"/>
      <c r="Q313" s="173"/>
      <c r="R313" s="173"/>
      <c r="S313" s="173"/>
      <c r="T313" s="174"/>
      <c r="AT313" s="168" t="s">
        <v>143</v>
      </c>
      <c r="AU313" s="168" t="s">
        <v>83</v>
      </c>
      <c r="AV313" s="12" t="s">
        <v>83</v>
      </c>
      <c r="AW313" s="12" t="s">
        <v>30</v>
      </c>
      <c r="AX313" s="12" t="s">
        <v>81</v>
      </c>
      <c r="AY313" s="168" t="s">
        <v>132</v>
      </c>
    </row>
    <row r="314" spans="2:65" s="11" customFormat="1" ht="22.9" customHeight="1">
      <c r="B314" s="137"/>
      <c r="D314" s="138" t="s">
        <v>72</v>
      </c>
      <c r="E314" s="148" t="s">
        <v>408</v>
      </c>
      <c r="F314" s="148" t="s">
        <v>409</v>
      </c>
      <c r="I314" s="140"/>
      <c r="J314" s="149">
        <f>BK314</f>
        <v>0</v>
      </c>
      <c r="L314" s="137"/>
      <c r="M314" s="142"/>
      <c r="N314" s="143"/>
      <c r="O314" s="143"/>
      <c r="P314" s="144">
        <f>P315</f>
        <v>0</v>
      </c>
      <c r="Q314" s="143"/>
      <c r="R314" s="144">
        <f>R315</f>
        <v>0</v>
      </c>
      <c r="S314" s="143"/>
      <c r="T314" s="145">
        <f>T315</f>
        <v>0</v>
      </c>
      <c r="AR314" s="138" t="s">
        <v>81</v>
      </c>
      <c r="AT314" s="146" t="s">
        <v>72</v>
      </c>
      <c r="AU314" s="146" t="s">
        <v>81</v>
      </c>
      <c r="AY314" s="138" t="s">
        <v>132</v>
      </c>
      <c r="BK314" s="147">
        <f>BK315</f>
        <v>0</v>
      </c>
    </row>
    <row r="315" spans="2:65" s="1" customFormat="1" ht="48" customHeight="1">
      <c r="B315" s="150"/>
      <c r="C315" s="151" t="s">
        <v>677</v>
      </c>
      <c r="D315" s="151" t="s">
        <v>134</v>
      </c>
      <c r="E315" s="152" t="s">
        <v>678</v>
      </c>
      <c r="F315" s="153" t="s">
        <v>679</v>
      </c>
      <c r="G315" s="154" t="s">
        <v>203</v>
      </c>
      <c r="H315" s="155">
        <v>153.60300000000001</v>
      </c>
      <c r="I315" s="156"/>
      <c r="J315" s="157">
        <f>ROUND(I315*H315,2)</f>
        <v>0</v>
      </c>
      <c r="K315" s="153" t="s">
        <v>424</v>
      </c>
      <c r="L315" s="32"/>
      <c r="M315" s="212" t="s">
        <v>1</v>
      </c>
      <c r="N315" s="213" t="s">
        <v>38</v>
      </c>
      <c r="O315" s="195"/>
      <c r="P315" s="214">
        <f>O315*H315</f>
        <v>0</v>
      </c>
      <c r="Q315" s="214">
        <v>0</v>
      </c>
      <c r="R315" s="214">
        <f>Q315*H315</f>
        <v>0</v>
      </c>
      <c r="S315" s="214">
        <v>0</v>
      </c>
      <c r="T315" s="215">
        <f>S315*H315</f>
        <v>0</v>
      </c>
      <c r="AR315" s="162" t="s">
        <v>139</v>
      </c>
      <c r="AT315" s="162" t="s">
        <v>134</v>
      </c>
      <c r="AU315" s="162" t="s">
        <v>83</v>
      </c>
      <c r="AY315" s="17" t="s">
        <v>132</v>
      </c>
      <c r="BE315" s="163">
        <f>IF(N315="základní",J315,0)</f>
        <v>0</v>
      </c>
      <c r="BF315" s="163">
        <f>IF(N315="snížená",J315,0)</f>
        <v>0</v>
      </c>
      <c r="BG315" s="163">
        <f>IF(N315="zákl. přenesená",J315,0)</f>
        <v>0</v>
      </c>
      <c r="BH315" s="163">
        <f>IF(N315="sníž. přenesená",J315,0)</f>
        <v>0</v>
      </c>
      <c r="BI315" s="163">
        <f>IF(N315="nulová",J315,0)</f>
        <v>0</v>
      </c>
      <c r="BJ315" s="17" t="s">
        <v>81</v>
      </c>
      <c r="BK315" s="163">
        <f>ROUND(I315*H315,2)</f>
        <v>0</v>
      </c>
      <c r="BL315" s="17" t="s">
        <v>139</v>
      </c>
      <c r="BM315" s="162" t="s">
        <v>1035</v>
      </c>
    </row>
    <row r="316" spans="2:65" s="1" customFormat="1" ht="6.95" customHeight="1">
      <c r="B316" s="44"/>
      <c r="C316" s="45"/>
      <c r="D316" s="45"/>
      <c r="E316" s="45"/>
      <c r="F316" s="45"/>
      <c r="G316" s="45"/>
      <c r="H316" s="45"/>
      <c r="I316" s="112"/>
      <c r="J316" s="45"/>
      <c r="K316" s="45"/>
      <c r="L316" s="32"/>
    </row>
  </sheetData>
  <autoFilter ref="C122:K315"/>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82"/>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96</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1036</v>
      </c>
      <c r="F9" s="260"/>
      <c r="G9" s="260"/>
      <c r="H9" s="260"/>
      <c r="I9" s="91"/>
      <c r="L9" s="32"/>
    </row>
    <row r="10" spans="2:46" s="1" customFormat="1" ht="11.25">
      <c r="B10" s="32"/>
      <c r="I10" s="91"/>
      <c r="L10" s="32"/>
    </row>
    <row r="11" spans="2:46" s="1" customFormat="1" ht="12" customHeight="1">
      <c r="B11" s="32"/>
      <c r="D11" s="27" t="s">
        <v>18</v>
      </c>
      <c r="F11" s="25" t="s">
        <v>87</v>
      </c>
      <c r="I11" s="92" t="s">
        <v>19</v>
      </c>
      <c r="J11" s="25" t="s">
        <v>1</v>
      </c>
      <c r="L11" s="32"/>
    </row>
    <row r="12" spans="2:46" s="1" customFormat="1" ht="12" customHeight="1">
      <c r="B12" s="32"/>
      <c r="D12" s="27" t="s">
        <v>20</v>
      </c>
      <c r="F12" s="25" t="s">
        <v>416</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
        <v>417</v>
      </c>
      <c r="L14" s="32"/>
    </row>
    <row r="15" spans="2:46" s="1" customFormat="1" ht="18" customHeight="1">
      <c r="B15" s="32"/>
      <c r="E15" s="25" t="s">
        <v>418</v>
      </c>
      <c r="I15" s="92" t="s">
        <v>26</v>
      </c>
      <c r="J15" s="25" t="s">
        <v>1</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
        <v>1</v>
      </c>
      <c r="L20" s="32"/>
    </row>
    <row r="21" spans="2:12" s="1" customFormat="1" ht="18" customHeight="1">
      <c r="B21" s="32"/>
      <c r="E21" s="25" t="s">
        <v>21</v>
      </c>
      <c r="I21" s="92" t="s">
        <v>26</v>
      </c>
      <c r="J21" s="25" t="s">
        <v>1</v>
      </c>
      <c r="L21" s="32"/>
    </row>
    <row r="22" spans="2:12" s="1" customFormat="1" ht="6.95" customHeight="1">
      <c r="B22" s="32"/>
      <c r="I22" s="91"/>
      <c r="L22" s="32"/>
    </row>
    <row r="23" spans="2:12" s="1" customFormat="1" ht="12" customHeight="1">
      <c r="B23" s="32"/>
      <c r="D23" s="27" t="s">
        <v>31</v>
      </c>
      <c r="I23" s="92" t="s">
        <v>25</v>
      </c>
      <c r="J23" s="25" t="s">
        <v>1</v>
      </c>
      <c r="L23" s="32"/>
    </row>
    <row r="24" spans="2:12" s="1" customFormat="1" ht="18" customHeight="1">
      <c r="B24" s="32"/>
      <c r="E24" s="25" t="s">
        <v>419</v>
      </c>
      <c r="I24" s="92" t="s">
        <v>26</v>
      </c>
      <c r="J24" s="25" t="s">
        <v>1</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ROUND(J121,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ROUND((SUM(BE121:BE281)),  2)</f>
        <v>0</v>
      </c>
      <c r="I33" s="100">
        <v>0.21</v>
      </c>
      <c r="J33" s="99">
        <f>ROUND(((SUM(BE121:BE281))*I33),  2)</f>
        <v>0</v>
      </c>
      <c r="L33" s="32"/>
    </row>
    <row r="34" spans="2:12" s="1" customFormat="1" ht="14.45" customHeight="1">
      <c r="B34" s="32"/>
      <c r="E34" s="27" t="s">
        <v>39</v>
      </c>
      <c r="F34" s="99">
        <f>ROUND((SUM(BF121:BF281)),  2)</f>
        <v>0</v>
      </c>
      <c r="I34" s="100">
        <v>0.15</v>
      </c>
      <c r="J34" s="99">
        <f>ROUND(((SUM(BF121:BF281))*I34),  2)</f>
        <v>0</v>
      </c>
      <c r="L34" s="32"/>
    </row>
    <row r="35" spans="2:12" s="1" customFormat="1" ht="14.45" hidden="1" customHeight="1">
      <c r="B35" s="32"/>
      <c r="E35" s="27" t="s">
        <v>40</v>
      </c>
      <c r="F35" s="99">
        <f>ROUND((SUM(BG121:BG281)),  2)</f>
        <v>0</v>
      </c>
      <c r="I35" s="100">
        <v>0.21</v>
      </c>
      <c r="J35" s="99">
        <f>0</f>
        <v>0</v>
      </c>
      <c r="L35" s="32"/>
    </row>
    <row r="36" spans="2:12" s="1" customFormat="1" ht="14.45" hidden="1" customHeight="1">
      <c r="B36" s="32"/>
      <c r="E36" s="27" t="s">
        <v>41</v>
      </c>
      <c r="F36" s="99">
        <f>ROUND((SUM(BH121:BH281)),  2)</f>
        <v>0</v>
      </c>
      <c r="I36" s="100">
        <v>0.15</v>
      </c>
      <c r="J36" s="99">
        <f>0</f>
        <v>0</v>
      </c>
      <c r="L36" s="32"/>
    </row>
    <row r="37" spans="2:12" s="1" customFormat="1" ht="14.45" hidden="1" customHeight="1">
      <c r="B37" s="32"/>
      <c r="E37" s="27" t="s">
        <v>42</v>
      </c>
      <c r="F37" s="99">
        <f>ROUND((SUM(BI121:BI281)),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321 - Vodovodní přípojky</v>
      </c>
      <c r="F87" s="260"/>
      <c r="G87" s="260"/>
      <c r="H87" s="260"/>
      <c r="I87" s="91"/>
      <c r="L87" s="32"/>
    </row>
    <row r="88" spans="2:47" s="1" customFormat="1" ht="6.95" customHeight="1">
      <c r="B88" s="32"/>
      <c r="I88" s="91"/>
      <c r="L88" s="32"/>
    </row>
    <row r="89" spans="2:47" s="1" customFormat="1" ht="12" customHeight="1">
      <c r="B89" s="32"/>
      <c r="C89" s="27" t="s">
        <v>20</v>
      </c>
      <c r="F89" s="25" t="str">
        <f>F12</f>
        <v>Horažďovice</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Město Horaždovice</v>
      </c>
      <c r="I91" s="92" t="s">
        <v>29</v>
      </c>
      <c r="J91" s="30" t="str">
        <f>E21</f>
        <v xml:space="preserve"> </v>
      </c>
      <c r="L91" s="32"/>
    </row>
    <row r="92" spans="2:47" s="1" customFormat="1" ht="15.2" customHeight="1">
      <c r="B92" s="32"/>
      <c r="C92" s="27" t="s">
        <v>27</v>
      </c>
      <c r="F92" s="25" t="str">
        <f>IF(E18="","",E18)</f>
        <v>Vyplň údaj</v>
      </c>
      <c r="I92" s="92" t="s">
        <v>31</v>
      </c>
      <c r="J92" s="30" t="str">
        <f>E24</f>
        <v>Ing. Zdeněk Bláha</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J121</f>
        <v>0</v>
      </c>
      <c r="L96" s="32"/>
      <c r="AU96" s="17" t="s">
        <v>109</v>
      </c>
    </row>
    <row r="97" spans="2:12" s="8" customFormat="1" ht="24.95" customHeight="1">
      <c r="B97" s="118"/>
      <c r="D97" s="119" t="s">
        <v>110</v>
      </c>
      <c r="E97" s="120"/>
      <c r="F97" s="120"/>
      <c r="G97" s="120"/>
      <c r="H97" s="120"/>
      <c r="I97" s="121"/>
      <c r="J97" s="122">
        <f>J122</f>
        <v>0</v>
      </c>
      <c r="L97" s="118"/>
    </row>
    <row r="98" spans="2:12" s="9" customFormat="1" ht="19.899999999999999" customHeight="1">
      <c r="B98" s="123"/>
      <c r="D98" s="124" t="s">
        <v>111</v>
      </c>
      <c r="E98" s="125"/>
      <c r="F98" s="125"/>
      <c r="G98" s="125"/>
      <c r="H98" s="125"/>
      <c r="I98" s="126"/>
      <c r="J98" s="127">
        <f>J123</f>
        <v>0</v>
      </c>
      <c r="L98" s="123"/>
    </row>
    <row r="99" spans="2:12" s="9" customFormat="1" ht="19.899999999999999" customHeight="1">
      <c r="B99" s="123"/>
      <c r="D99" s="124" t="s">
        <v>113</v>
      </c>
      <c r="E99" s="125"/>
      <c r="F99" s="125"/>
      <c r="G99" s="125"/>
      <c r="H99" s="125"/>
      <c r="I99" s="126"/>
      <c r="J99" s="127">
        <f>J209</f>
        <v>0</v>
      </c>
      <c r="L99" s="123"/>
    </row>
    <row r="100" spans="2:12" s="9" customFormat="1" ht="19.899999999999999" customHeight="1">
      <c r="B100" s="123"/>
      <c r="D100" s="124" t="s">
        <v>420</v>
      </c>
      <c r="E100" s="125"/>
      <c r="F100" s="125"/>
      <c r="G100" s="125"/>
      <c r="H100" s="125"/>
      <c r="I100" s="126"/>
      <c r="J100" s="127">
        <f>J216</f>
        <v>0</v>
      </c>
      <c r="L100" s="123"/>
    </row>
    <row r="101" spans="2:12" s="9" customFormat="1" ht="19.899999999999999" customHeight="1">
      <c r="B101" s="123"/>
      <c r="D101" s="124" t="s">
        <v>116</v>
      </c>
      <c r="E101" s="125"/>
      <c r="F101" s="125"/>
      <c r="G101" s="125"/>
      <c r="H101" s="125"/>
      <c r="I101" s="126"/>
      <c r="J101" s="127">
        <f>J280</f>
        <v>0</v>
      </c>
      <c r="L101" s="123"/>
    </row>
    <row r="102" spans="2:12" s="1" customFormat="1" ht="21.75" customHeight="1">
      <c r="B102" s="32"/>
      <c r="I102" s="91"/>
      <c r="L102" s="32"/>
    </row>
    <row r="103" spans="2:12" s="1" customFormat="1" ht="6.95" customHeight="1">
      <c r="B103" s="44"/>
      <c r="C103" s="45"/>
      <c r="D103" s="45"/>
      <c r="E103" s="45"/>
      <c r="F103" s="45"/>
      <c r="G103" s="45"/>
      <c r="H103" s="45"/>
      <c r="I103" s="112"/>
      <c r="J103" s="45"/>
      <c r="K103" s="45"/>
      <c r="L103" s="32"/>
    </row>
    <row r="107" spans="2:12" s="1" customFormat="1" ht="6.95" customHeight="1">
      <c r="B107" s="46"/>
      <c r="C107" s="47"/>
      <c r="D107" s="47"/>
      <c r="E107" s="47"/>
      <c r="F107" s="47"/>
      <c r="G107" s="47"/>
      <c r="H107" s="47"/>
      <c r="I107" s="113"/>
      <c r="J107" s="47"/>
      <c r="K107" s="47"/>
      <c r="L107" s="32"/>
    </row>
    <row r="108" spans="2:12" s="1" customFormat="1" ht="24.95" customHeight="1">
      <c r="B108" s="32"/>
      <c r="C108" s="21" t="s">
        <v>117</v>
      </c>
      <c r="I108" s="91"/>
      <c r="L108" s="32"/>
    </row>
    <row r="109" spans="2:12" s="1" customFormat="1" ht="6.95" customHeight="1">
      <c r="B109" s="32"/>
      <c r="I109" s="91"/>
      <c r="L109" s="32"/>
    </row>
    <row r="110" spans="2:12" s="1" customFormat="1" ht="12" customHeight="1">
      <c r="B110" s="32"/>
      <c r="C110" s="27" t="s">
        <v>16</v>
      </c>
      <c r="I110" s="91"/>
      <c r="L110" s="32"/>
    </row>
    <row r="111" spans="2:12" s="1" customFormat="1" ht="16.5" customHeight="1">
      <c r="B111" s="32"/>
      <c r="E111" s="258" t="str">
        <f>E7</f>
        <v>Horažďovice ZTV 31/4</v>
      </c>
      <c r="F111" s="259"/>
      <c r="G111" s="259"/>
      <c r="H111" s="259"/>
      <c r="I111" s="91"/>
      <c r="L111" s="32"/>
    </row>
    <row r="112" spans="2:12" s="1" customFormat="1" ht="12" customHeight="1">
      <c r="B112" s="32"/>
      <c r="C112" s="27" t="s">
        <v>103</v>
      </c>
      <c r="I112" s="91"/>
      <c r="L112" s="32"/>
    </row>
    <row r="113" spans="2:65" s="1" customFormat="1" ht="16.5" customHeight="1">
      <c r="B113" s="32"/>
      <c r="E113" s="238" t="str">
        <f>E9</f>
        <v>SO 321 - Vodovodní přípojky</v>
      </c>
      <c r="F113" s="260"/>
      <c r="G113" s="260"/>
      <c r="H113" s="260"/>
      <c r="I113" s="91"/>
      <c r="L113" s="32"/>
    </row>
    <row r="114" spans="2:65" s="1" customFormat="1" ht="6.95" customHeight="1">
      <c r="B114" s="32"/>
      <c r="I114" s="91"/>
      <c r="L114" s="32"/>
    </row>
    <row r="115" spans="2:65" s="1" customFormat="1" ht="12" customHeight="1">
      <c r="B115" s="32"/>
      <c r="C115" s="27" t="s">
        <v>20</v>
      </c>
      <c r="F115" s="25" t="str">
        <f>F12</f>
        <v>Horažďovice</v>
      </c>
      <c r="I115" s="92" t="s">
        <v>22</v>
      </c>
      <c r="J115" s="52" t="str">
        <f>IF(J12="","",J12)</f>
        <v>2. 7. 2019</v>
      </c>
      <c r="L115" s="32"/>
    </row>
    <row r="116" spans="2:65" s="1" customFormat="1" ht="6.95" customHeight="1">
      <c r="B116" s="32"/>
      <c r="I116" s="91"/>
      <c r="L116" s="32"/>
    </row>
    <row r="117" spans="2:65" s="1" customFormat="1" ht="15.2" customHeight="1">
      <c r="B117" s="32"/>
      <c r="C117" s="27" t="s">
        <v>24</v>
      </c>
      <c r="F117" s="25" t="str">
        <f>E15</f>
        <v>Město Horaždovice</v>
      </c>
      <c r="I117" s="92" t="s">
        <v>29</v>
      </c>
      <c r="J117" s="30" t="str">
        <f>E21</f>
        <v xml:space="preserve"> </v>
      </c>
      <c r="L117" s="32"/>
    </row>
    <row r="118" spans="2:65" s="1" customFormat="1" ht="15.2" customHeight="1">
      <c r="B118" s="32"/>
      <c r="C118" s="27" t="s">
        <v>27</v>
      </c>
      <c r="F118" s="25" t="str">
        <f>IF(E18="","",E18)</f>
        <v>Vyplň údaj</v>
      </c>
      <c r="I118" s="92" t="s">
        <v>31</v>
      </c>
      <c r="J118" s="30" t="str">
        <f>E24</f>
        <v>Ing. Zdeněk Bláha</v>
      </c>
      <c r="L118" s="32"/>
    </row>
    <row r="119" spans="2:65" s="1" customFormat="1" ht="10.35" customHeight="1">
      <c r="B119" s="32"/>
      <c r="I119" s="91"/>
      <c r="L119" s="32"/>
    </row>
    <row r="120" spans="2:65" s="10" customFormat="1" ht="29.25" customHeight="1">
      <c r="B120" s="128"/>
      <c r="C120" s="129" t="s">
        <v>118</v>
      </c>
      <c r="D120" s="130" t="s">
        <v>58</v>
      </c>
      <c r="E120" s="130" t="s">
        <v>54</v>
      </c>
      <c r="F120" s="130" t="s">
        <v>55</v>
      </c>
      <c r="G120" s="130" t="s">
        <v>119</v>
      </c>
      <c r="H120" s="130" t="s">
        <v>120</v>
      </c>
      <c r="I120" s="131" t="s">
        <v>121</v>
      </c>
      <c r="J120" s="130" t="s">
        <v>107</v>
      </c>
      <c r="K120" s="132" t="s">
        <v>122</v>
      </c>
      <c r="L120" s="128"/>
      <c r="M120" s="59" t="s">
        <v>1</v>
      </c>
      <c r="N120" s="60" t="s">
        <v>37</v>
      </c>
      <c r="O120" s="60" t="s">
        <v>123</v>
      </c>
      <c r="P120" s="60" t="s">
        <v>124</v>
      </c>
      <c r="Q120" s="60" t="s">
        <v>125</v>
      </c>
      <c r="R120" s="60" t="s">
        <v>126</v>
      </c>
      <c r="S120" s="60" t="s">
        <v>127</v>
      </c>
      <c r="T120" s="61" t="s">
        <v>128</v>
      </c>
    </row>
    <row r="121" spans="2:65" s="1" customFormat="1" ht="22.9" customHeight="1">
      <c r="B121" s="32"/>
      <c r="C121" s="64" t="s">
        <v>129</v>
      </c>
      <c r="I121" s="91"/>
      <c r="J121" s="133">
        <f>BK121</f>
        <v>0</v>
      </c>
      <c r="L121" s="32"/>
      <c r="M121" s="62"/>
      <c r="N121" s="53"/>
      <c r="O121" s="53"/>
      <c r="P121" s="134">
        <f>P122</f>
        <v>0</v>
      </c>
      <c r="Q121" s="53"/>
      <c r="R121" s="134">
        <f>R122</f>
        <v>43.205338480000002</v>
      </c>
      <c r="S121" s="53"/>
      <c r="T121" s="135">
        <f>T122</f>
        <v>0</v>
      </c>
      <c r="AT121" s="17" t="s">
        <v>72</v>
      </c>
      <c r="AU121" s="17" t="s">
        <v>109</v>
      </c>
      <c r="BK121" s="136">
        <f>BK122</f>
        <v>0</v>
      </c>
    </row>
    <row r="122" spans="2:65" s="11" customFormat="1" ht="25.9" customHeight="1">
      <c r="B122" s="137"/>
      <c r="D122" s="138" t="s">
        <v>72</v>
      </c>
      <c r="E122" s="139" t="s">
        <v>130</v>
      </c>
      <c r="F122" s="139" t="s">
        <v>131</v>
      </c>
      <c r="I122" s="140"/>
      <c r="J122" s="141">
        <f>BK122</f>
        <v>0</v>
      </c>
      <c r="L122" s="137"/>
      <c r="M122" s="142"/>
      <c r="N122" s="143"/>
      <c r="O122" s="143"/>
      <c r="P122" s="144">
        <f>P123+P209+P216+P280</f>
        <v>0</v>
      </c>
      <c r="Q122" s="143"/>
      <c r="R122" s="144">
        <f>R123+R209+R216+R280</f>
        <v>43.205338480000002</v>
      </c>
      <c r="S122" s="143"/>
      <c r="T122" s="145">
        <f>T123+T209+T216+T280</f>
        <v>0</v>
      </c>
      <c r="AR122" s="138" t="s">
        <v>81</v>
      </c>
      <c r="AT122" s="146" t="s">
        <v>72</v>
      </c>
      <c r="AU122" s="146" t="s">
        <v>73</v>
      </c>
      <c r="AY122" s="138" t="s">
        <v>132</v>
      </c>
      <c r="BK122" s="147">
        <f>BK123+BK209+BK216+BK280</f>
        <v>0</v>
      </c>
    </row>
    <row r="123" spans="2:65" s="11" customFormat="1" ht="22.9" customHeight="1">
      <c r="B123" s="137"/>
      <c r="D123" s="138" t="s">
        <v>72</v>
      </c>
      <c r="E123" s="148" t="s">
        <v>81</v>
      </c>
      <c r="F123" s="148" t="s">
        <v>133</v>
      </c>
      <c r="I123" s="140"/>
      <c r="J123" s="149">
        <f>BK123</f>
        <v>0</v>
      </c>
      <c r="L123" s="137"/>
      <c r="M123" s="142"/>
      <c r="N123" s="143"/>
      <c r="O123" s="143"/>
      <c r="P123" s="144">
        <f>SUM(P124:P208)</f>
        <v>0</v>
      </c>
      <c r="Q123" s="143"/>
      <c r="R123" s="144">
        <f>SUM(R124:R208)</f>
        <v>36.320551999999999</v>
      </c>
      <c r="S123" s="143"/>
      <c r="T123" s="145">
        <f>SUM(T124:T208)</f>
        <v>0</v>
      </c>
      <c r="AR123" s="138" t="s">
        <v>81</v>
      </c>
      <c r="AT123" s="146" t="s">
        <v>72</v>
      </c>
      <c r="AU123" s="146" t="s">
        <v>81</v>
      </c>
      <c r="AY123" s="138" t="s">
        <v>132</v>
      </c>
      <c r="BK123" s="147">
        <f>SUM(BK124:BK208)</f>
        <v>0</v>
      </c>
    </row>
    <row r="124" spans="2:65" s="1" customFormat="1" ht="24" customHeight="1">
      <c r="B124" s="150"/>
      <c r="C124" s="151" t="s">
        <v>81</v>
      </c>
      <c r="D124" s="151" t="s">
        <v>134</v>
      </c>
      <c r="E124" s="152" t="s">
        <v>430</v>
      </c>
      <c r="F124" s="153" t="s">
        <v>431</v>
      </c>
      <c r="G124" s="154" t="s">
        <v>432</v>
      </c>
      <c r="H124" s="155">
        <v>240</v>
      </c>
      <c r="I124" s="156"/>
      <c r="J124" s="157">
        <f>ROUND(I124*H124,2)</f>
        <v>0</v>
      </c>
      <c r="K124" s="153" t="s">
        <v>424</v>
      </c>
      <c r="L124" s="32"/>
      <c r="M124" s="158" t="s">
        <v>1</v>
      </c>
      <c r="N124" s="159" t="s">
        <v>38</v>
      </c>
      <c r="O124" s="55"/>
      <c r="P124" s="160">
        <f>O124*H124</f>
        <v>0</v>
      </c>
      <c r="Q124" s="160">
        <v>0</v>
      </c>
      <c r="R124" s="160">
        <f>Q124*H124</f>
        <v>0</v>
      </c>
      <c r="S124" s="160">
        <v>0</v>
      </c>
      <c r="T124" s="161">
        <f>S124*H124</f>
        <v>0</v>
      </c>
      <c r="AR124" s="162" t="s">
        <v>139</v>
      </c>
      <c r="AT124" s="162" t="s">
        <v>134</v>
      </c>
      <c r="AU124" s="162" t="s">
        <v>83</v>
      </c>
      <c r="AY124" s="17" t="s">
        <v>132</v>
      </c>
      <c r="BE124" s="163">
        <f>IF(N124="základní",J124,0)</f>
        <v>0</v>
      </c>
      <c r="BF124" s="163">
        <f>IF(N124="snížená",J124,0)</f>
        <v>0</v>
      </c>
      <c r="BG124" s="163">
        <f>IF(N124="zákl. přenesená",J124,0)</f>
        <v>0</v>
      </c>
      <c r="BH124" s="163">
        <f>IF(N124="sníž. přenesená",J124,0)</f>
        <v>0</v>
      </c>
      <c r="BI124" s="163">
        <f>IF(N124="nulová",J124,0)</f>
        <v>0</v>
      </c>
      <c r="BJ124" s="17" t="s">
        <v>81</v>
      </c>
      <c r="BK124" s="163">
        <f>ROUND(I124*H124,2)</f>
        <v>0</v>
      </c>
      <c r="BL124" s="17" t="s">
        <v>139</v>
      </c>
      <c r="BM124" s="162" t="s">
        <v>1037</v>
      </c>
    </row>
    <row r="125" spans="2:65" s="12" customFormat="1" ht="11.25">
      <c r="B125" s="167"/>
      <c r="D125" s="164" t="s">
        <v>143</v>
      </c>
      <c r="E125" s="168" t="s">
        <v>1</v>
      </c>
      <c r="F125" s="169" t="s">
        <v>1038</v>
      </c>
      <c r="H125" s="170">
        <v>240</v>
      </c>
      <c r="I125" s="171"/>
      <c r="L125" s="167"/>
      <c r="M125" s="172"/>
      <c r="N125" s="173"/>
      <c r="O125" s="173"/>
      <c r="P125" s="173"/>
      <c r="Q125" s="173"/>
      <c r="R125" s="173"/>
      <c r="S125" s="173"/>
      <c r="T125" s="174"/>
      <c r="AT125" s="168" t="s">
        <v>143</v>
      </c>
      <c r="AU125" s="168" t="s">
        <v>83</v>
      </c>
      <c r="AV125" s="12" t="s">
        <v>83</v>
      </c>
      <c r="AW125" s="12" t="s">
        <v>30</v>
      </c>
      <c r="AX125" s="12" t="s">
        <v>81</v>
      </c>
      <c r="AY125" s="168" t="s">
        <v>132</v>
      </c>
    </row>
    <row r="126" spans="2:65" s="1" customFormat="1" ht="36" customHeight="1">
      <c r="B126" s="150"/>
      <c r="C126" s="151" t="s">
        <v>83</v>
      </c>
      <c r="D126" s="151" t="s">
        <v>134</v>
      </c>
      <c r="E126" s="152" t="s">
        <v>435</v>
      </c>
      <c r="F126" s="153" t="s">
        <v>436</v>
      </c>
      <c r="G126" s="154" t="s">
        <v>437</v>
      </c>
      <c r="H126" s="155">
        <v>30</v>
      </c>
      <c r="I126" s="156"/>
      <c r="J126" s="157">
        <f>ROUND(I126*H126,2)</f>
        <v>0</v>
      </c>
      <c r="K126" s="153" t="s">
        <v>424</v>
      </c>
      <c r="L126" s="32"/>
      <c r="M126" s="158" t="s">
        <v>1</v>
      </c>
      <c r="N126" s="159" t="s">
        <v>38</v>
      </c>
      <c r="O126" s="55"/>
      <c r="P126" s="160">
        <f>O126*H126</f>
        <v>0</v>
      </c>
      <c r="Q126" s="160">
        <v>0</v>
      </c>
      <c r="R126" s="160">
        <f>Q126*H126</f>
        <v>0</v>
      </c>
      <c r="S126" s="160">
        <v>0</v>
      </c>
      <c r="T126" s="161">
        <f>S126*H126</f>
        <v>0</v>
      </c>
      <c r="AR126" s="162" t="s">
        <v>139</v>
      </c>
      <c r="AT126" s="162" t="s">
        <v>134</v>
      </c>
      <c r="AU126" s="162" t="s">
        <v>83</v>
      </c>
      <c r="AY126" s="17" t="s">
        <v>132</v>
      </c>
      <c r="BE126" s="163">
        <f>IF(N126="základní",J126,0)</f>
        <v>0</v>
      </c>
      <c r="BF126" s="163">
        <f>IF(N126="snížená",J126,0)</f>
        <v>0</v>
      </c>
      <c r="BG126" s="163">
        <f>IF(N126="zákl. přenesená",J126,0)</f>
        <v>0</v>
      </c>
      <c r="BH126" s="163">
        <f>IF(N126="sníž. přenesená",J126,0)</f>
        <v>0</v>
      </c>
      <c r="BI126" s="163">
        <f>IF(N126="nulová",J126,0)</f>
        <v>0</v>
      </c>
      <c r="BJ126" s="17" t="s">
        <v>81</v>
      </c>
      <c r="BK126" s="163">
        <f>ROUND(I126*H126,2)</f>
        <v>0</v>
      </c>
      <c r="BL126" s="17" t="s">
        <v>139</v>
      </c>
      <c r="BM126" s="162" t="s">
        <v>1039</v>
      </c>
    </row>
    <row r="127" spans="2:65" s="12" customFormat="1" ht="11.25">
      <c r="B127" s="167"/>
      <c r="D127" s="164" t="s">
        <v>143</v>
      </c>
      <c r="E127" s="168" t="s">
        <v>1</v>
      </c>
      <c r="F127" s="169" t="s">
        <v>307</v>
      </c>
      <c r="H127" s="170">
        <v>30</v>
      </c>
      <c r="I127" s="171"/>
      <c r="L127" s="167"/>
      <c r="M127" s="172"/>
      <c r="N127" s="173"/>
      <c r="O127" s="173"/>
      <c r="P127" s="173"/>
      <c r="Q127" s="173"/>
      <c r="R127" s="173"/>
      <c r="S127" s="173"/>
      <c r="T127" s="174"/>
      <c r="AT127" s="168" t="s">
        <v>143</v>
      </c>
      <c r="AU127" s="168" t="s">
        <v>83</v>
      </c>
      <c r="AV127" s="12" t="s">
        <v>83</v>
      </c>
      <c r="AW127" s="12" t="s">
        <v>30</v>
      </c>
      <c r="AX127" s="12" t="s">
        <v>81</v>
      </c>
      <c r="AY127" s="168" t="s">
        <v>132</v>
      </c>
    </row>
    <row r="128" spans="2:65" s="1" customFormat="1" ht="84" customHeight="1">
      <c r="B128" s="150"/>
      <c r="C128" s="151" t="s">
        <v>156</v>
      </c>
      <c r="D128" s="151" t="s">
        <v>134</v>
      </c>
      <c r="E128" s="152" t="s">
        <v>693</v>
      </c>
      <c r="F128" s="153" t="s">
        <v>694</v>
      </c>
      <c r="G128" s="154" t="s">
        <v>262</v>
      </c>
      <c r="H128" s="155">
        <v>4</v>
      </c>
      <c r="I128" s="156"/>
      <c r="J128" s="157">
        <f>ROUND(I128*H128,2)</f>
        <v>0</v>
      </c>
      <c r="K128" s="153" t="s">
        <v>424</v>
      </c>
      <c r="L128" s="32"/>
      <c r="M128" s="158" t="s">
        <v>1</v>
      </c>
      <c r="N128" s="159" t="s">
        <v>38</v>
      </c>
      <c r="O128" s="55"/>
      <c r="P128" s="160">
        <f>O128*H128</f>
        <v>0</v>
      </c>
      <c r="Q128" s="160">
        <v>8.6800000000000002E-3</v>
      </c>
      <c r="R128" s="160">
        <f>Q128*H128</f>
        <v>3.4720000000000001E-2</v>
      </c>
      <c r="S128" s="160">
        <v>0</v>
      </c>
      <c r="T128" s="161">
        <f>S128*H128</f>
        <v>0</v>
      </c>
      <c r="AR128" s="162" t="s">
        <v>139</v>
      </c>
      <c r="AT128" s="162" t="s">
        <v>134</v>
      </c>
      <c r="AU128" s="162" t="s">
        <v>83</v>
      </c>
      <c r="AY128" s="17" t="s">
        <v>132</v>
      </c>
      <c r="BE128" s="163">
        <f>IF(N128="základní",J128,0)</f>
        <v>0</v>
      </c>
      <c r="BF128" s="163">
        <f>IF(N128="snížená",J128,0)</f>
        <v>0</v>
      </c>
      <c r="BG128" s="163">
        <f>IF(N128="zákl. přenesená",J128,0)</f>
        <v>0</v>
      </c>
      <c r="BH128" s="163">
        <f>IF(N128="sníž. přenesená",J128,0)</f>
        <v>0</v>
      </c>
      <c r="BI128" s="163">
        <f>IF(N128="nulová",J128,0)</f>
        <v>0</v>
      </c>
      <c r="BJ128" s="17" t="s">
        <v>81</v>
      </c>
      <c r="BK128" s="163">
        <f>ROUND(I128*H128,2)</f>
        <v>0</v>
      </c>
      <c r="BL128" s="17" t="s">
        <v>139</v>
      </c>
      <c r="BM128" s="162" t="s">
        <v>1040</v>
      </c>
    </row>
    <row r="129" spans="2:65" s="12" customFormat="1" ht="11.25">
      <c r="B129" s="167"/>
      <c r="D129" s="164" t="s">
        <v>143</v>
      </c>
      <c r="E129" s="168" t="s">
        <v>1</v>
      </c>
      <c r="F129" s="169" t="s">
        <v>1041</v>
      </c>
      <c r="H129" s="170">
        <v>4</v>
      </c>
      <c r="I129" s="171"/>
      <c r="L129" s="167"/>
      <c r="M129" s="172"/>
      <c r="N129" s="173"/>
      <c r="O129" s="173"/>
      <c r="P129" s="173"/>
      <c r="Q129" s="173"/>
      <c r="R129" s="173"/>
      <c r="S129" s="173"/>
      <c r="T129" s="174"/>
      <c r="AT129" s="168" t="s">
        <v>143</v>
      </c>
      <c r="AU129" s="168" t="s">
        <v>83</v>
      </c>
      <c r="AV129" s="12" t="s">
        <v>83</v>
      </c>
      <c r="AW129" s="12" t="s">
        <v>30</v>
      </c>
      <c r="AX129" s="12" t="s">
        <v>81</v>
      </c>
      <c r="AY129" s="168" t="s">
        <v>132</v>
      </c>
    </row>
    <row r="130" spans="2:65" s="1" customFormat="1" ht="84" customHeight="1">
      <c r="B130" s="150"/>
      <c r="C130" s="151" t="s">
        <v>139</v>
      </c>
      <c r="D130" s="151" t="s">
        <v>134</v>
      </c>
      <c r="E130" s="152" t="s">
        <v>697</v>
      </c>
      <c r="F130" s="153" t="s">
        <v>698</v>
      </c>
      <c r="G130" s="154" t="s">
        <v>262</v>
      </c>
      <c r="H130" s="155">
        <v>4</v>
      </c>
      <c r="I130" s="156"/>
      <c r="J130" s="157">
        <f>ROUND(I130*H130,2)</f>
        <v>0</v>
      </c>
      <c r="K130" s="153" t="s">
        <v>424</v>
      </c>
      <c r="L130" s="32"/>
      <c r="M130" s="158" t="s">
        <v>1</v>
      </c>
      <c r="N130" s="159" t="s">
        <v>38</v>
      </c>
      <c r="O130" s="55"/>
      <c r="P130" s="160">
        <f>O130*H130</f>
        <v>0</v>
      </c>
      <c r="Q130" s="160">
        <v>3.6900000000000002E-2</v>
      </c>
      <c r="R130" s="160">
        <f>Q130*H130</f>
        <v>0.14760000000000001</v>
      </c>
      <c r="S130" s="160">
        <v>0</v>
      </c>
      <c r="T130" s="161">
        <f>S130*H130</f>
        <v>0</v>
      </c>
      <c r="AR130" s="162" t="s">
        <v>139</v>
      </c>
      <c r="AT130" s="162" t="s">
        <v>134</v>
      </c>
      <c r="AU130" s="162" t="s">
        <v>83</v>
      </c>
      <c r="AY130" s="17" t="s">
        <v>132</v>
      </c>
      <c r="BE130" s="163">
        <f>IF(N130="základní",J130,0)</f>
        <v>0</v>
      </c>
      <c r="BF130" s="163">
        <f>IF(N130="snížená",J130,0)</f>
        <v>0</v>
      </c>
      <c r="BG130" s="163">
        <f>IF(N130="zákl. přenesená",J130,0)</f>
        <v>0</v>
      </c>
      <c r="BH130" s="163">
        <f>IF(N130="sníž. přenesená",J130,0)</f>
        <v>0</v>
      </c>
      <c r="BI130" s="163">
        <f>IF(N130="nulová",J130,0)</f>
        <v>0</v>
      </c>
      <c r="BJ130" s="17" t="s">
        <v>81</v>
      </c>
      <c r="BK130" s="163">
        <f>ROUND(I130*H130,2)</f>
        <v>0</v>
      </c>
      <c r="BL130" s="17" t="s">
        <v>139</v>
      </c>
      <c r="BM130" s="162" t="s">
        <v>1042</v>
      </c>
    </row>
    <row r="131" spans="2:65" s="12" customFormat="1" ht="11.25">
      <c r="B131" s="167"/>
      <c r="D131" s="164" t="s">
        <v>143</v>
      </c>
      <c r="E131" s="168" t="s">
        <v>1</v>
      </c>
      <c r="F131" s="169" t="s">
        <v>1041</v>
      </c>
      <c r="H131" s="170">
        <v>4</v>
      </c>
      <c r="I131" s="171"/>
      <c r="L131" s="167"/>
      <c r="M131" s="172"/>
      <c r="N131" s="173"/>
      <c r="O131" s="173"/>
      <c r="P131" s="173"/>
      <c r="Q131" s="173"/>
      <c r="R131" s="173"/>
      <c r="S131" s="173"/>
      <c r="T131" s="174"/>
      <c r="AT131" s="168" t="s">
        <v>143</v>
      </c>
      <c r="AU131" s="168" t="s">
        <v>83</v>
      </c>
      <c r="AV131" s="12" t="s">
        <v>83</v>
      </c>
      <c r="AW131" s="12" t="s">
        <v>30</v>
      </c>
      <c r="AX131" s="12" t="s">
        <v>81</v>
      </c>
      <c r="AY131" s="168" t="s">
        <v>132</v>
      </c>
    </row>
    <row r="132" spans="2:65" s="1" customFormat="1" ht="36" customHeight="1">
      <c r="B132" s="150"/>
      <c r="C132" s="151" t="s">
        <v>166</v>
      </c>
      <c r="D132" s="151" t="s">
        <v>134</v>
      </c>
      <c r="E132" s="152" t="s">
        <v>440</v>
      </c>
      <c r="F132" s="153" t="s">
        <v>441</v>
      </c>
      <c r="G132" s="154" t="s">
        <v>262</v>
      </c>
      <c r="H132" s="155">
        <v>16</v>
      </c>
      <c r="I132" s="156"/>
      <c r="J132" s="157">
        <f>ROUND(I132*H132,2)</f>
        <v>0</v>
      </c>
      <c r="K132" s="153" t="s">
        <v>424</v>
      </c>
      <c r="L132" s="32"/>
      <c r="M132" s="158" t="s">
        <v>1</v>
      </c>
      <c r="N132" s="159" t="s">
        <v>38</v>
      </c>
      <c r="O132" s="55"/>
      <c r="P132" s="160">
        <f>O132*H132</f>
        <v>0</v>
      </c>
      <c r="Q132" s="160">
        <v>2.9999999999999997E-4</v>
      </c>
      <c r="R132" s="160">
        <f>Q132*H132</f>
        <v>4.7999999999999996E-3</v>
      </c>
      <c r="S132" s="160">
        <v>0</v>
      </c>
      <c r="T132" s="161">
        <f>S132*H132</f>
        <v>0</v>
      </c>
      <c r="AR132" s="162" t="s">
        <v>139</v>
      </c>
      <c r="AT132" s="162" t="s">
        <v>134</v>
      </c>
      <c r="AU132" s="162" t="s">
        <v>83</v>
      </c>
      <c r="AY132" s="17" t="s">
        <v>132</v>
      </c>
      <c r="BE132" s="163">
        <f>IF(N132="základní",J132,0)</f>
        <v>0</v>
      </c>
      <c r="BF132" s="163">
        <f>IF(N132="snížená",J132,0)</f>
        <v>0</v>
      </c>
      <c r="BG132" s="163">
        <f>IF(N132="zákl. přenesená",J132,0)</f>
        <v>0</v>
      </c>
      <c r="BH132" s="163">
        <f>IF(N132="sníž. přenesená",J132,0)</f>
        <v>0</v>
      </c>
      <c r="BI132" s="163">
        <f>IF(N132="nulová",J132,0)</f>
        <v>0</v>
      </c>
      <c r="BJ132" s="17" t="s">
        <v>81</v>
      </c>
      <c r="BK132" s="163">
        <f>ROUND(I132*H132,2)</f>
        <v>0</v>
      </c>
      <c r="BL132" s="17" t="s">
        <v>139</v>
      </c>
      <c r="BM132" s="162" t="s">
        <v>1043</v>
      </c>
    </row>
    <row r="133" spans="2:65" s="12" customFormat="1" ht="11.25">
      <c r="B133" s="167"/>
      <c r="D133" s="164" t="s">
        <v>143</v>
      </c>
      <c r="E133" s="168" t="s">
        <v>1</v>
      </c>
      <c r="F133" s="169" t="s">
        <v>443</v>
      </c>
      <c r="H133" s="170">
        <v>16</v>
      </c>
      <c r="I133" s="171"/>
      <c r="L133" s="167"/>
      <c r="M133" s="172"/>
      <c r="N133" s="173"/>
      <c r="O133" s="173"/>
      <c r="P133" s="173"/>
      <c r="Q133" s="173"/>
      <c r="R133" s="173"/>
      <c r="S133" s="173"/>
      <c r="T133" s="174"/>
      <c r="AT133" s="168" t="s">
        <v>143</v>
      </c>
      <c r="AU133" s="168" t="s">
        <v>83</v>
      </c>
      <c r="AV133" s="12" t="s">
        <v>83</v>
      </c>
      <c r="AW133" s="12" t="s">
        <v>30</v>
      </c>
      <c r="AX133" s="12" t="s">
        <v>81</v>
      </c>
      <c r="AY133" s="168" t="s">
        <v>132</v>
      </c>
    </row>
    <row r="134" spans="2:65" s="1" customFormat="1" ht="36" customHeight="1">
      <c r="B134" s="150"/>
      <c r="C134" s="151" t="s">
        <v>171</v>
      </c>
      <c r="D134" s="151" t="s">
        <v>134</v>
      </c>
      <c r="E134" s="152" t="s">
        <v>444</v>
      </c>
      <c r="F134" s="153" t="s">
        <v>445</v>
      </c>
      <c r="G134" s="154" t="s">
        <v>262</v>
      </c>
      <c r="H134" s="155">
        <v>16</v>
      </c>
      <c r="I134" s="156"/>
      <c r="J134" s="157">
        <f>ROUND(I134*H134,2)</f>
        <v>0</v>
      </c>
      <c r="K134" s="153" t="s">
        <v>424</v>
      </c>
      <c r="L134" s="32"/>
      <c r="M134" s="158" t="s">
        <v>1</v>
      </c>
      <c r="N134" s="159" t="s">
        <v>38</v>
      </c>
      <c r="O134" s="55"/>
      <c r="P134" s="160">
        <f>O134*H134</f>
        <v>0</v>
      </c>
      <c r="Q134" s="160">
        <v>0</v>
      </c>
      <c r="R134" s="160">
        <f>Q134*H134</f>
        <v>0</v>
      </c>
      <c r="S134" s="160">
        <v>0</v>
      </c>
      <c r="T134" s="161">
        <f>S134*H134</f>
        <v>0</v>
      </c>
      <c r="AR134" s="162" t="s">
        <v>139</v>
      </c>
      <c r="AT134" s="162" t="s">
        <v>134</v>
      </c>
      <c r="AU134" s="162" t="s">
        <v>83</v>
      </c>
      <c r="AY134" s="17" t="s">
        <v>132</v>
      </c>
      <c r="BE134" s="163">
        <f>IF(N134="základní",J134,0)</f>
        <v>0</v>
      </c>
      <c r="BF134" s="163">
        <f>IF(N134="snížená",J134,0)</f>
        <v>0</v>
      </c>
      <c r="BG134" s="163">
        <f>IF(N134="zákl. přenesená",J134,0)</f>
        <v>0</v>
      </c>
      <c r="BH134" s="163">
        <f>IF(N134="sníž. přenesená",J134,0)</f>
        <v>0</v>
      </c>
      <c r="BI134" s="163">
        <f>IF(N134="nulová",J134,0)</f>
        <v>0</v>
      </c>
      <c r="BJ134" s="17" t="s">
        <v>81</v>
      </c>
      <c r="BK134" s="163">
        <f>ROUND(I134*H134,2)</f>
        <v>0</v>
      </c>
      <c r="BL134" s="17" t="s">
        <v>139</v>
      </c>
      <c r="BM134" s="162" t="s">
        <v>1044</v>
      </c>
    </row>
    <row r="135" spans="2:65" s="12" customFormat="1" ht="11.25">
      <c r="B135" s="167"/>
      <c r="D135" s="164" t="s">
        <v>143</v>
      </c>
      <c r="E135" s="168" t="s">
        <v>1</v>
      </c>
      <c r="F135" s="169" t="s">
        <v>447</v>
      </c>
      <c r="H135" s="170">
        <v>16</v>
      </c>
      <c r="I135" s="171"/>
      <c r="L135" s="167"/>
      <c r="M135" s="172"/>
      <c r="N135" s="173"/>
      <c r="O135" s="173"/>
      <c r="P135" s="173"/>
      <c r="Q135" s="173"/>
      <c r="R135" s="173"/>
      <c r="S135" s="173"/>
      <c r="T135" s="174"/>
      <c r="AT135" s="168" t="s">
        <v>143</v>
      </c>
      <c r="AU135" s="168" t="s">
        <v>83</v>
      </c>
      <c r="AV135" s="12" t="s">
        <v>83</v>
      </c>
      <c r="AW135" s="12" t="s">
        <v>30</v>
      </c>
      <c r="AX135" s="12" t="s">
        <v>81</v>
      </c>
      <c r="AY135" s="168" t="s">
        <v>132</v>
      </c>
    </row>
    <row r="136" spans="2:65" s="1" customFormat="1" ht="24" customHeight="1">
      <c r="B136" s="150"/>
      <c r="C136" s="151" t="s">
        <v>177</v>
      </c>
      <c r="D136" s="151" t="s">
        <v>134</v>
      </c>
      <c r="E136" s="152" t="s">
        <v>448</v>
      </c>
      <c r="F136" s="153" t="s">
        <v>449</v>
      </c>
      <c r="G136" s="154" t="s">
        <v>262</v>
      </c>
      <c r="H136" s="155">
        <v>16</v>
      </c>
      <c r="I136" s="156"/>
      <c r="J136" s="157">
        <f>ROUND(I136*H136,2)</f>
        <v>0</v>
      </c>
      <c r="K136" s="153" t="s">
        <v>424</v>
      </c>
      <c r="L136" s="32"/>
      <c r="M136" s="158" t="s">
        <v>1</v>
      </c>
      <c r="N136" s="159" t="s">
        <v>38</v>
      </c>
      <c r="O136" s="55"/>
      <c r="P136" s="160">
        <f>O136*H136</f>
        <v>0</v>
      </c>
      <c r="Q136" s="160">
        <v>1.1820000000000001E-2</v>
      </c>
      <c r="R136" s="160">
        <f>Q136*H136</f>
        <v>0.18912000000000001</v>
      </c>
      <c r="S136" s="160">
        <v>0</v>
      </c>
      <c r="T136" s="161">
        <f>S136*H136</f>
        <v>0</v>
      </c>
      <c r="AR136" s="162" t="s">
        <v>139</v>
      </c>
      <c r="AT136" s="162" t="s">
        <v>134</v>
      </c>
      <c r="AU136" s="162" t="s">
        <v>83</v>
      </c>
      <c r="AY136" s="17" t="s">
        <v>132</v>
      </c>
      <c r="BE136" s="163">
        <f>IF(N136="základní",J136,0)</f>
        <v>0</v>
      </c>
      <c r="BF136" s="163">
        <f>IF(N136="snížená",J136,0)</f>
        <v>0</v>
      </c>
      <c r="BG136" s="163">
        <f>IF(N136="zákl. přenesená",J136,0)</f>
        <v>0</v>
      </c>
      <c r="BH136" s="163">
        <f>IF(N136="sníž. přenesená",J136,0)</f>
        <v>0</v>
      </c>
      <c r="BI136" s="163">
        <f>IF(N136="nulová",J136,0)</f>
        <v>0</v>
      </c>
      <c r="BJ136" s="17" t="s">
        <v>81</v>
      </c>
      <c r="BK136" s="163">
        <f>ROUND(I136*H136,2)</f>
        <v>0</v>
      </c>
      <c r="BL136" s="17" t="s">
        <v>139</v>
      </c>
      <c r="BM136" s="162" t="s">
        <v>1045</v>
      </c>
    </row>
    <row r="137" spans="2:65" s="12" customFormat="1" ht="11.25">
      <c r="B137" s="167"/>
      <c r="D137" s="164" t="s">
        <v>143</v>
      </c>
      <c r="E137" s="168" t="s">
        <v>1</v>
      </c>
      <c r="F137" s="169" t="s">
        <v>1046</v>
      </c>
      <c r="H137" s="170">
        <v>16</v>
      </c>
      <c r="I137" s="171"/>
      <c r="L137" s="167"/>
      <c r="M137" s="172"/>
      <c r="N137" s="173"/>
      <c r="O137" s="173"/>
      <c r="P137" s="173"/>
      <c r="Q137" s="173"/>
      <c r="R137" s="173"/>
      <c r="S137" s="173"/>
      <c r="T137" s="174"/>
      <c r="AT137" s="168" t="s">
        <v>143</v>
      </c>
      <c r="AU137" s="168" t="s">
        <v>83</v>
      </c>
      <c r="AV137" s="12" t="s">
        <v>83</v>
      </c>
      <c r="AW137" s="12" t="s">
        <v>30</v>
      </c>
      <c r="AX137" s="12" t="s">
        <v>81</v>
      </c>
      <c r="AY137" s="168" t="s">
        <v>132</v>
      </c>
    </row>
    <row r="138" spans="2:65" s="1" customFormat="1" ht="24" customHeight="1">
      <c r="B138" s="150"/>
      <c r="C138" s="151" t="s">
        <v>183</v>
      </c>
      <c r="D138" s="151" t="s">
        <v>134</v>
      </c>
      <c r="E138" s="152" t="s">
        <v>452</v>
      </c>
      <c r="F138" s="153" t="s">
        <v>453</v>
      </c>
      <c r="G138" s="154" t="s">
        <v>262</v>
      </c>
      <c r="H138" s="155">
        <v>16</v>
      </c>
      <c r="I138" s="156"/>
      <c r="J138" s="157">
        <f>ROUND(I138*H138,2)</f>
        <v>0</v>
      </c>
      <c r="K138" s="153" t="s">
        <v>424</v>
      </c>
      <c r="L138" s="32"/>
      <c r="M138" s="158" t="s">
        <v>1</v>
      </c>
      <c r="N138" s="159" t="s">
        <v>38</v>
      </c>
      <c r="O138" s="55"/>
      <c r="P138" s="160">
        <f>O138*H138</f>
        <v>0</v>
      </c>
      <c r="Q138" s="160">
        <v>0</v>
      </c>
      <c r="R138" s="160">
        <f>Q138*H138</f>
        <v>0</v>
      </c>
      <c r="S138" s="160">
        <v>0</v>
      </c>
      <c r="T138" s="161">
        <f>S138*H138</f>
        <v>0</v>
      </c>
      <c r="AR138" s="162" t="s">
        <v>139</v>
      </c>
      <c r="AT138" s="162" t="s">
        <v>134</v>
      </c>
      <c r="AU138" s="162" t="s">
        <v>83</v>
      </c>
      <c r="AY138" s="17" t="s">
        <v>132</v>
      </c>
      <c r="BE138" s="163">
        <f>IF(N138="základní",J138,0)</f>
        <v>0</v>
      </c>
      <c r="BF138" s="163">
        <f>IF(N138="snížená",J138,0)</f>
        <v>0</v>
      </c>
      <c r="BG138" s="163">
        <f>IF(N138="zákl. přenesená",J138,0)</f>
        <v>0</v>
      </c>
      <c r="BH138" s="163">
        <f>IF(N138="sníž. přenesená",J138,0)</f>
        <v>0</v>
      </c>
      <c r="BI138" s="163">
        <f>IF(N138="nulová",J138,0)</f>
        <v>0</v>
      </c>
      <c r="BJ138" s="17" t="s">
        <v>81</v>
      </c>
      <c r="BK138" s="163">
        <f>ROUND(I138*H138,2)</f>
        <v>0</v>
      </c>
      <c r="BL138" s="17" t="s">
        <v>139</v>
      </c>
      <c r="BM138" s="162" t="s">
        <v>1047</v>
      </c>
    </row>
    <row r="139" spans="2:65" s="12" customFormat="1" ht="11.25">
      <c r="B139" s="167"/>
      <c r="D139" s="164" t="s">
        <v>143</v>
      </c>
      <c r="E139" s="168" t="s">
        <v>1</v>
      </c>
      <c r="F139" s="169" t="s">
        <v>447</v>
      </c>
      <c r="H139" s="170">
        <v>16</v>
      </c>
      <c r="I139" s="171"/>
      <c r="L139" s="167"/>
      <c r="M139" s="172"/>
      <c r="N139" s="173"/>
      <c r="O139" s="173"/>
      <c r="P139" s="173"/>
      <c r="Q139" s="173"/>
      <c r="R139" s="173"/>
      <c r="S139" s="173"/>
      <c r="T139" s="174"/>
      <c r="AT139" s="168" t="s">
        <v>143</v>
      </c>
      <c r="AU139" s="168" t="s">
        <v>83</v>
      </c>
      <c r="AV139" s="12" t="s">
        <v>83</v>
      </c>
      <c r="AW139" s="12" t="s">
        <v>30</v>
      </c>
      <c r="AX139" s="12" t="s">
        <v>81</v>
      </c>
      <c r="AY139" s="168" t="s">
        <v>132</v>
      </c>
    </row>
    <row r="140" spans="2:65" s="1" customFormat="1" ht="36" customHeight="1">
      <c r="B140" s="150"/>
      <c r="C140" s="151" t="s">
        <v>188</v>
      </c>
      <c r="D140" s="151" t="s">
        <v>134</v>
      </c>
      <c r="E140" s="152" t="s">
        <v>706</v>
      </c>
      <c r="F140" s="153" t="s">
        <v>707</v>
      </c>
      <c r="G140" s="154" t="s">
        <v>137</v>
      </c>
      <c r="H140" s="155">
        <v>12.8</v>
      </c>
      <c r="I140" s="156"/>
      <c r="J140" s="157">
        <f>ROUND(I140*H140,2)</f>
        <v>0</v>
      </c>
      <c r="K140" s="153" t="s">
        <v>424</v>
      </c>
      <c r="L140" s="32"/>
      <c r="M140" s="158" t="s">
        <v>1</v>
      </c>
      <c r="N140" s="159" t="s">
        <v>38</v>
      </c>
      <c r="O140" s="55"/>
      <c r="P140" s="160">
        <f>O140*H140</f>
        <v>0</v>
      </c>
      <c r="Q140" s="160">
        <v>0</v>
      </c>
      <c r="R140" s="160">
        <f>Q140*H140</f>
        <v>0</v>
      </c>
      <c r="S140" s="160">
        <v>0</v>
      </c>
      <c r="T140" s="161">
        <f>S140*H140</f>
        <v>0</v>
      </c>
      <c r="AR140" s="162" t="s">
        <v>139</v>
      </c>
      <c r="AT140" s="162" t="s">
        <v>134</v>
      </c>
      <c r="AU140" s="162" t="s">
        <v>83</v>
      </c>
      <c r="AY140" s="17" t="s">
        <v>132</v>
      </c>
      <c r="BE140" s="163">
        <f>IF(N140="základní",J140,0)</f>
        <v>0</v>
      </c>
      <c r="BF140" s="163">
        <f>IF(N140="snížená",J140,0)</f>
        <v>0</v>
      </c>
      <c r="BG140" s="163">
        <f>IF(N140="zákl. přenesená",J140,0)</f>
        <v>0</v>
      </c>
      <c r="BH140" s="163">
        <f>IF(N140="sníž. přenesená",J140,0)</f>
        <v>0</v>
      </c>
      <c r="BI140" s="163">
        <f>IF(N140="nulová",J140,0)</f>
        <v>0</v>
      </c>
      <c r="BJ140" s="17" t="s">
        <v>81</v>
      </c>
      <c r="BK140" s="163">
        <f>ROUND(I140*H140,2)</f>
        <v>0</v>
      </c>
      <c r="BL140" s="17" t="s">
        <v>139</v>
      </c>
      <c r="BM140" s="162" t="s">
        <v>1048</v>
      </c>
    </row>
    <row r="141" spans="2:65" s="12" customFormat="1" ht="11.25">
      <c r="B141" s="167"/>
      <c r="D141" s="164" t="s">
        <v>143</v>
      </c>
      <c r="E141" s="168" t="s">
        <v>1</v>
      </c>
      <c r="F141" s="169" t="s">
        <v>1049</v>
      </c>
      <c r="H141" s="170">
        <v>6</v>
      </c>
      <c r="I141" s="171"/>
      <c r="L141" s="167"/>
      <c r="M141" s="172"/>
      <c r="N141" s="173"/>
      <c r="O141" s="173"/>
      <c r="P141" s="173"/>
      <c r="Q141" s="173"/>
      <c r="R141" s="173"/>
      <c r="S141" s="173"/>
      <c r="T141" s="174"/>
      <c r="AT141" s="168" t="s">
        <v>143</v>
      </c>
      <c r="AU141" s="168" t="s">
        <v>83</v>
      </c>
      <c r="AV141" s="12" t="s">
        <v>83</v>
      </c>
      <c r="AW141" s="12" t="s">
        <v>30</v>
      </c>
      <c r="AX141" s="12" t="s">
        <v>73</v>
      </c>
      <c r="AY141" s="168" t="s">
        <v>132</v>
      </c>
    </row>
    <row r="142" spans="2:65" s="12" customFormat="1" ht="11.25">
      <c r="B142" s="167"/>
      <c r="D142" s="164" t="s">
        <v>143</v>
      </c>
      <c r="E142" s="168" t="s">
        <v>1</v>
      </c>
      <c r="F142" s="169" t="s">
        <v>1050</v>
      </c>
      <c r="H142" s="170">
        <v>6.8</v>
      </c>
      <c r="I142" s="171"/>
      <c r="L142" s="167"/>
      <c r="M142" s="172"/>
      <c r="N142" s="173"/>
      <c r="O142" s="173"/>
      <c r="P142" s="173"/>
      <c r="Q142" s="173"/>
      <c r="R142" s="173"/>
      <c r="S142" s="173"/>
      <c r="T142" s="174"/>
      <c r="AT142" s="168" t="s">
        <v>143</v>
      </c>
      <c r="AU142" s="168" t="s">
        <v>83</v>
      </c>
      <c r="AV142" s="12" t="s">
        <v>83</v>
      </c>
      <c r="AW142" s="12" t="s">
        <v>30</v>
      </c>
      <c r="AX142" s="12" t="s">
        <v>73</v>
      </c>
      <c r="AY142" s="168" t="s">
        <v>132</v>
      </c>
    </row>
    <row r="143" spans="2:65" s="13" customFormat="1" ht="11.25">
      <c r="B143" s="175"/>
      <c r="D143" s="164" t="s">
        <v>143</v>
      </c>
      <c r="E143" s="176" t="s">
        <v>1</v>
      </c>
      <c r="F143" s="177" t="s">
        <v>155</v>
      </c>
      <c r="H143" s="178">
        <v>12.8</v>
      </c>
      <c r="I143" s="179"/>
      <c r="L143" s="175"/>
      <c r="M143" s="180"/>
      <c r="N143" s="181"/>
      <c r="O143" s="181"/>
      <c r="P143" s="181"/>
      <c r="Q143" s="181"/>
      <c r="R143" s="181"/>
      <c r="S143" s="181"/>
      <c r="T143" s="182"/>
      <c r="AT143" s="176" t="s">
        <v>143</v>
      </c>
      <c r="AU143" s="176" t="s">
        <v>83</v>
      </c>
      <c r="AV143" s="13" t="s">
        <v>139</v>
      </c>
      <c r="AW143" s="13" t="s">
        <v>30</v>
      </c>
      <c r="AX143" s="13" t="s">
        <v>81</v>
      </c>
      <c r="AY143" s="176" t="s">
        <v>132</v>
      </c>
    </row>
    <row r="144" spans="2:65" s="1" customFormat="1" ht="36" customHeight="1">
      <c r="B144" s="150"/>
      <c r="C144" s="151" t="s">
        <v>193</v>
      </c>
      <c r="D144" s="151" t="s">
        <v>134</v>
      </c>
      <c r="E144" s="152" t="s">
        <v>1051</v>
      </c>
      <c r="F144" s="153" t="s">
        <v>1052</v>
      </c>
      <c r="G144" s="154" t="s">
        <v>137</v>
      </c>
      <c r="H144" s="155">
        <v>70.099999999999994</v>
      </c>
      <c r="I144" s="156"/>
      <c r="J144" s="157">
        <f>ROUND(I144*H144,2)</f>
        <v>0</v>
      </c>
      <c r="K144" s="153" t="s">
        <v>424</v>
      </c>
      <c r="L144" s="32"/>
      <c r="M144" s="158" t="s">
        <v>1</v>
      </c>
      <c r="N144" s="159" t="s">
        <v>38</v>
      </c>
      <c r="O144" s="55"/>
      <c r="P144" s="160">
        <f>O144*H144</f>
        <v>0</v>
      </c>
      <c r="Q144" s="160">
        <v>0</v>
      </c>
      <c r="R144" s="160">
        <f>Q144*H144</f>
        <v>0</v>
      </c>
      <c r="S144" s="160">
        <v>0</v>
      </c>
      <c r="T144" s="161">
        <f>S144*H144</f>
        <v>0</v>
      </c>
      <c r="AR144" s="162" t="s">
        <v>139</v>
      </c>
      <c r="AT144" s="162" t="s">
        <v>134</v>
      </c>
      <c r="AU144" s="162" t="s">
        <v>83</v>
      </c>
      <c r="AY144" s="17" t="s">
        <v>132</v>
      </c>
      <c r="BE144" s="163">
        <f>IF(N144="základní",J144,0)</f>
        <v>0</v>
      </c>
      <c r="BF144" s="163">
        <f>IF(N144="snížená",J144,0)</f>
        <v>0</v>
      </c>
      <c r="BG144" s="163">
        <f>IF(N144="zákl. přenesená",J144,0)</f>
        <v>0</v>
      </c>
      <c r="BH144" s="163">
        <f>IF(N144="sníž. přenesená",J144,0)</f>
        <v>0</v>
      </c>
      <c r="BI144" s="163">
        <f>IF(N144="nulová",J144,0)</f>
        <v>0</v>
      </c>
      <c r="BJ144" s="17" t="s">
        <v>81</v>
      </c>
      <c r="BK144" s="163">
        <f>ROUND(I144*H144,2)</f>
        <v>0</v>
      </c>
      <c r="BL144" s="17" t="s">
        <v>139</v>
      </c>
      <c r="BM144" s="162" t="s">
        <v>1053</v>
      </c>
    </row>
    <row r="145" spans="2:51" s="14" customFormat="1" ht="11.25">
      <c r="B145" s="197"/>
      <c r="D145" s="164" t="s">
        <v>143</v>
      </c>
      <c r="E145" s="198" t="s">
        <v>1</v>
      </c>
      <c r="F145" s="199" t="s">
        <v>1054</v>
      </c>
      <c r="H145" s="198" t="s">
        <v>1</v>
      </c>
      <c r="I145" s="200"/>
      <c r="L145" s="197"/>
      <c r="M145" s="201"/>
      <c r="N145" s="202"/>
      <c r="O145" s="202"/>
      <c r="P145" s="202"/>
      <c r="Q145" s="202"/>
      <c r="R145" s="202"/>
      <c r="S145" s="202"/>
      <c r="T145" s="203"/>
      <c r="AT145" s="198" t="s">
        <v>143</v>
      </c>
      <c r="AU145" s="198" t="s">
        <v>83</v>
      </c>
      <c r="AV145" s="14" t="s">
        <v>81</v>
      </c>
      <c r="AW145" s="14" t="s">
        <v>30</v>
      </c>
      <c r="AX145" s="14" t="s">
        <v>73</v>
      </c>
      <c r="AY145" s="198" t="s">
        <v>132</v>
      </c>
    </row>
    <row r="146" spans="2:51" s="12" customFormat="1" ht="11.25">
      <c r="B146" s="167"/>
      <c r="D146" s="164" t="s">
        <v>143</v>
      </c>
      <c r="E146" s="168" t="s">
        <v>1</v>
      </c>
      <c r="F146" s="169" t="s">
        <v>1055</v>
      </c>
      <c r="H146" s="170">
        <v>8.32</v>
      </c>
      <c r="I146" s="171"/>
      <c r="L146" s="167"/>
      <c r="M146" s="172"/>
      <c r="N146" s="173"/>
      <c r="O146" s="173"/>
      <c r="P146" s="173"/>
      <c r="Q146" s="173"/>
      <c r="R146" s="173"/>
      <c r="S146" s="173"/>
      <c r="T146" s="174"/>
      <c r="AT146" s="168" t="s">
        <v>143</v>
      </c>
      <c r="AU146" s="168" t="s">
        <v>83</v>
      </c>
      <c r="AV146" s="12" t="s">
        <v>83</v>
      </c>
      <c r="AW146" s="12" t="s">
        <v>30</v>
      </c>
      <c r="AX146" s="12" t="s">
        <v>73</v>
      </c>
      <c r="AY146" s="168" t="s">
        <v>132</v>
      </c>
    </row>
    <row r="147" spans="2:51" s="12" customFormat="1" ht="11.25">
      <c r="B147" s="167"/>
      <c r="D147" s="164" t="s">
        <v>143</v>
      </c>
      <c r="E147" s="168" t="s">
        <v>1</v>
      </c>
      <c r="F147" s="169" t="s">
        <v>1056</v>
      </c>
      <c r="H147" s="170">
        <v>8.32</v>
      </c>
      <c r="I147" s="171"/>
      <c r="L147" s="167"/>
      <c r="M147" s="172"/>
      <c r="N147" s="173"/>
      <c r="O147" s="173"/>
      <c r="P147" s="173"/>
      <c r="Q147" s="173"/>
      <c r="R147" s="173"/>
      <c r="S147" s="173"/>
      <c r="T147" s="174"/>
      <c r="AT147" s="168" t="s">
        <v>143</v>
      </c>
      <c r="AU147" s="168" t="s">
        <v>83</v>
      </c>
      <c r="AV147" s="12" t="s">
        <v>83</v>
      </c>
      <c r="AW147" s="12" t="s">
        <v>30</v>
      </c>
      <c r="AX147" s="12" t="s">
        <v>73</v>
      </c>
      <c r="AY147" s="168" t="s">
        <v>132</v>
      </c>
    </row>
    <row r="148" spans="2:51" s="12" customFormat="1" ht="11.25">
      <c r="B148" s="167"/>
      <c r="D148" s="164" t="s">
        <v>143</v>
      </c>
      <c r="E148" s="168" t="s">
        <v>1</v>
      </c>
      <c r="F148" s="169" t="s">
        <v>1057</v>
      </c>
      <c r="H148" s="170">
        <v>8.32</v>
      </c>
      <c r="I148" s="171"/>
      <c r="L148" s="167"/>
      <c r="M148" s="172"/>
      <c r="N148" s="173"/>
      <c r="O148" s="173"/>
      <c r="P148" s="173"/>
      <c r="Q148" s="173"/>
      <c r="R148" s="173"/>
      <c r="S148" s="173"/>
      <c r="T148" s="174"/>
      <c r="AT148" s="168" t="s">
        <v>143</v>
      </c>
      <c r="AU148" s="168" t="s">
        <v>83</v>
      </c>
      <c r="AV148" s="12" t="s">
        <v>83</v>
      </c>
      <c r="AW148" s="12" t="s">
        <v>30</v>
      </c>
      <c r="AX148" s="12" t="s">
        <v>73</v>
      </c>
      <c r="AY148" s="168" t="s">
        <v>132</v>
      </c>
    </row>
    <row r="149" spans="2:51" s="12" customFormat="1" ht="11.25">
      <c r="B149" s="167"/>
      <c r="D149" s="164" t="s">
        <v>143</v>
      </c>
      <c r="E149" s="168" t="s">
        <v>1</v>
      </c>
      <c r="F149" s="169" t="s">
        <v>1058</v>
      </c>
      <c r="H149" s="170">
        <v>8.32</v>
      </c>
      <c r="I149" s="171"/>
      <c r="L149" s="167"/>
      <c r="M149" s="172"/>
      <c r="N149" s="173"/>
      <c r="O149" s="173"/>
      <c r="P149" s="173"/>
      <c r="Q149" s="173"/>
      <c r="R149" s="173"/>
      <c r="S149" s="173"/>
      <c r="T149" s="174"/>
      <c r="AT149" s="168" t="s">
        <v>143</v>
      </c>
      <c r="AU149" s="168" t="s">
        <v>83</v>
      </c>
      <c r="AV149" s="12" t="s">
        <v>83</v>
      </c>
      <c r="AW149" s="12" t="s">
        <v>30</v>
      </c>
      <c r="AX149" s="12" t="s">
        <v>73</v>
      </c>
      <c r="AY149" s="168" t="s">
        <v>132</v>
      </c>
    </row>
    <row r="150" spans="2:51" s="12" customFormat="1" ht="11.25">
      <c r="B150" s="167"/>
      <c r="D150" s="164" t="s">
        <v>143</v>
      </c>
      <c r="E150" s="168" t="s">
        <v>1</v>
      </c>
      <c r="F150" s="169" t="s">
        <v>1059</v>
      </c>
      <c r="H150" s="170">
        <v>7.68</v>
      </c>
      <c r="I150" s="171"/>
      <c r="L150" s="167"/>
      <c r="M150" s="172"/>
      <c r="N150" s="173"/>
      <c r="O150" s="173"/>
      <c r="P150" s="173"/>
      <c r="Q150" s="173"/>
      <c r="R150" s="173"/>
      <c r="S150" s="173"/>
      <c r="T150" s="174"/>
      <c r="AT150" s="168" t="s">
        <v>143</v>
      </c>
      <c r="AU150" s="168" t="s">
        <v>83</v>
      </c>
      <c r="AV150" s="12" t="s">
        <v>83</v>
      </c>
      <c r="AW150" s="12" t="s">
        <v>30</v>
      </c>
      <c r="AX150" s="12" t="s">
        <v>73</v>
      </c>
      <c r="AY150" s="168" t="s">
        <v>132</v>
      </c>
    </row>
    <row r="151" spans="2:51" s="12" customFormat="1" ht="11.25">
      <c r="B151" s="167"/>
      <c r="D151" s="164" t="s">
        <v>143</v>
      </c>
      <c r="E151" s="168" t="s">
        <v>1</v>
      </c>
      <c r="F151" s="169" t="s">
        <v>1060</v>
      </c>
      <c r="H151" s="170">
        <v>9.44</v>
      </c>
      <c r="I151" s="171"/>
      <c r="L151" s="167"/>
      <c r="M151" s="172"/>
      <c r="N151" s="173"/>
      <c r="O151" s="173"/>
      <c r="P151" s="173"/>
      <c r="Q151" s="173"/>
      <c r="R151" s="173"/>
      <c r="S151" s="173"/>
      <c r="T151" s="174"/>
      <c r="AT151" s="168" t="s">
        <v>143</v>
      </c>
      <c r="AU151" s="168" t="s">
        <v>83</v>
      </c>
      <c r="AV151" s="12" t="s">
        <v>83</v>
      </c>
      <c r="AW151" s="12" t="s">
        <v>30</v>
      </c>
      <c r="AX151" s="12" t="s">
        <v>73</v>
      </c>
      <c r="AY151" s="168" t="s">
        <v>132</v>
      </c>
    </row>
    <row r="152" spans="2:51" s="12" customFormat="1" ht="11.25">
      <c r="B152" s="167"/>
      <c r="D152" s="164" t="s">
        <v>143</v>
      </c>
      <c r="E152" s="168" t="s">
        <v>1</v>
      </c>
      <c r="F152" s="169" t="s">
        <v>1061</v>
      </c>
      <c r="H152" s="170">
        <v>9.44</v>
      </c>
      <c r="I152" s="171"/>
      <c r="L152" s="167"/>
      <c r="M152" s="172"/>
      <c r="N152" s="173"/>
      <c r="O152" s="173"/>
      <c r="P152" s="173"/>
      <c r="Q152" s="173"/>
      <c r="R152" s="173"/>
      <c r="S152" s="173"/>
      <c r="T152" s="174"/>
      <c r="AT152" s="168" t="s">
        <v>143</v>
      </c>
      <c r="AU152" s="168" t="s">
        <v>83</v>
      </c>
      <c r="AV152" s="12" t="s">
        <v>83</v>
      </c>
      <c r="AW152" s="12" t="s">
        <v>30</v>
      </c>
      <c r="AX152" s="12" t="s">
        <v>73</v>
      </c>
      <c r="AY152" s="168" t="s">
        <v>132</v>
      </c>
    </row>
    <row r="153" spans="2:51" s="12" customFormat="1" ht="11.25">
      <c r="B153" s="167"/>
      <c r="D153" s="164" t="s">
        <v>143</v>
      </c>
      <c r="E153" s="168" t="s">
        <v>1</v>
      </c>
      <c r="F153" s="169" t="s">
        <v>1062</v>
      </c>
      <c r="H153" s="170">
        <v>8.32</v>
      </c>
      <c r="I153" s="171"/>
      <c r="L153" s="167"/>
      <c r="M153" s="172"/>
      <c r="N153" s="173"/>
      <c r="O153" s="173"/>
      <c r="P153" s="173"/>
      <c r="Q153" s="173"/>
      <c r="R153" s="173"/>
      <c r="S153" s="173"/>
      <c r="T153" s="174"/>
      <c r="AT153" s="168" t="s">
        <v>143</v>
      </c>
      <c r="AU153" s="168" t="s">
        <v>83</v>
      </c>
      <c r="AV153" s="12" t="s">
        <v>83</v>
      </c>
      <c r="AW153" s="12" t="s">
        <v>30</v>
      </c>
      <c r="AX153" s="12" t="s">
        <v>73</v>
      </c>
      <c r="AY153" s="168" t="s">
        <v>132</v>
      </c>
    </row>
    <row r="154" spans="2:51" s="12" customFormat="1" ht="11.25">
      <c r="B154" s="167"/>
      <c r="D154" s="164" t="s">
        <v>143</v>
      </c>
      <c r="E154" s="168" t="s">
        <v>1</v>
      </c>
      <c r="F154" s="169" t="s">
        <v>1063</v>
      </c>
      <c r="H154" s="170">
        <v>8.32</v>
      </c>
      <c r="I154" s="171"/>
      <c r="L154" s="167"/>
      <c r="M154" s="172"/>
      <c r="N154" s="173"/>
      <c r="O154" s="173"/>
      <c r="P154" s="173"/>
      <c r="Q154" s="173"/>
      <c r="R154" s="173"/>
      <c r="S154" s="173"/>
      <c r="T154" s="174"/>
      <c r="AT154" s="168" t="s">
        <v>143</v>
      </c>
      <c r="AU154" s="168" t="s">
        <v>83</v>
      </c>
      <c r="AV154" s="12" t="s">
        <v>83</v>
      </c>
      <c r="AW154" s="12" t="s">
        <v>30</v>
      </c>
      <c r="AX154" s="12" t="s">
        <v>73</v>
      </c>
      <c r="AY154" s="168" t="s">
        <v>132</v>
      </c>
    </row>
    <row r="155" spans="2:51" s="12" customFormat="1" ht="11.25">
      <c r="B155" s="167"/>
      <c r="D155" s="164" t="s">
        <v>143</v>
      </c>
      <c r="E155" s="168" t="s">
        <v>1</v>
      </c>
      <c r="F155" s="169" t="s">
        <v>1064</v>
      </c>
      <c r="H155" s="170">
        <v>9.44</v>
      </c>
      <c r="I155" s="171"/>
      <c r="L155" s="167"/>
      <c r="M155" s="172"/>
      <c r="N155" s="173"/>
      <c r="O155" s="173"/>
      <c r="P155" s="173"/>
      <c r="Q155" s="173"/>
      <c r="R155" s="173"/>
      <c r="S155" s="173"/>
      <c r="T155" s="174"/>
      <c r="AT155" s="168" t="s">
        <v>143</v>
      </c>
      <c r="AU155" s="168" t="s">
        <v>83</v>
      </c>
      <c r="AV155" s="12" t="s">
        <v>83</v>
      </c>
      <c r="AW155" s="12" t="s">
        <v>30</v>
      </c>
      <c r="AX155" s="12" t="s">
        <v>73</v>
      </c>
      <c r="AY155" s="168" t="s">
        <v>132</v>
      </c>
    </row>
    <row r="156" spans="2:51" s="15" customFormat="1" ht="11.25">
      <c r="B156" s="204"/>
      <c r="D156" s="164" t="s">
        <v>143</v>
      </c>
      <c r="E156" s="205" t="s">
        <v>1</v>
      </c>
      <c r="F156" s="206" t="s">
        <v>466</v>
      </c>
      <c r="H156" s="207">
        <v>85.919999999999987</v>
      </c>
      <c r="I156" s="208"/>
      <c r="L156" s="204"/>
      <c r="M156" s="209"/>
      <c r="N156" s="210"/>
      <c r="O156" s="210"/>
      <c r="P156" s="210"/>
      <c r="Q156" s="210"/>
      <c r="R156" s="210"/>
      <c r="S156" s="210"/>
      <c r="T156" s="211"/>
      <c r="AT156" s="205" t="s">
        <v>143</v>
      </c>
      <c r="AU156" s="205" t="s">
        <v>83</v>
      </c>
      <c r="AV156" s="15" t="s">
        <v>156</v>
      </c>
      <c r="AW156" s="15" t="s">
        <v>30</v>
      </c>
      <c r="AX156" s="15" t="s">
        <v>73</v>
      </c>
      <c r="AY156" s="205" t="s">
        <v>132</v>
      </c>
    </row>
    <row r="157" spans="2:51" s="14" customFormat="1" ht="11.25">
      <c r="B157" s="197"/>
      <c r="D157" s="164" t="s">
        <v>143</v>
      </c>
      <c r="E157" s="198" t="s">
        <v>1</v>
      </c>
      <c r="F157" s="199" t="s">
        <v>724</v>
      </c>
      <c r="H157" s="198" t="s">
        <v>1</v>
      </c>
      <c r="I157" s="200"/>
      <c r="L157" s="197"/>
      <c r="M157" s="201"/>
      <c r="N157" s="202"/>
      <c r="O157" s="202"/>
      <c r="P157" s="202"/>
      <c r="Q157" s="202"/>
      <c r="R157" s="202"/>
      <c r="S157" s="202"/>
      <c r="T157" s="203"/>
      <c r="AT157" s="198" t="s">
        <v>143</v>
      </c>
      <c r="AU157" s="198" t="s">
        <v>83</v>
      </c>
      <c r="AV157" s="14" t="s">
        <v>81</v>
      </c>
      <c r="AW157" s="14" t="s">
        <v>30</v>
      </c>
      <c r="AX157" s="14" t="s">
        <v>73</v>
      </c>
      <c r="AY157" s="198" t="s">
        <v>132</v>
      </c>
    </row>
    <row r="158" spans="2:51" s="12" customFormat="1" ht="11.25">
      <c r="B158" s="167"/>
      <c r="D158" s="164" t="s">
        <v>143</v>
      </c>
      <c r="E158" s="168" t="s">
        <v>1</v>
      </c>
      <c r="F158" s="169" t="s">
        <v>1065</v>
      </c>
      <c r="H158" s="170">
        <v>54.3</v>
      </c>
      <c r="I158" s="171"/>
      <c r="L158" s="167"/>
      <c r="M158" s="172"/>
      <c r="N158" s="173"/>
      <c r="O158" s="173"/>
      <c r="P158" s="173"/>
      <c r="Q158" s="173"/>
      <c r="R158" s="173"/>
      <c r="S158" s="173"/>
      <c r="T158" s="174"/>
      <c r="AT158" s="168" t="s">
        <v>143</v>
      </c>
      <c r="AU158" s="168" t="s">
        <v>83</v>
      </c>
      <c r="AV158" s="12" t="s">
        <v>83</v>
      </c>
      <c r="AW158" s="12" t="s">
        <v>30</v>
      </c>
      <c r="AX158" s="12" t="s">
        <v>73</v>
      </c>
      <c r="AY158" s="168" t="s">
        <v>132</v>
      </c>
    </row>
    <row r="159" spans="2:51" s="15" customFormat="1" ht="11.25">
      <c r="B159" s="204"/>
      <c r="D159" s="164" t="s">
        <v>143</v>
      </c>
      <c r="E159" s="205" t="s">
        <v>1</v>
      </c>
      <c r="F159" s="206" t="s">
        <v>466</v>
      </c>
      <c r="H159" s="207">
        <v>54.3</v>
      </c>
      <c r="I159" s="208"/>
      <c r="L159" s="204"/>
      <c r="M159" s="209"/>
      <c r="N159" s="210"/>
      <c r="O159" s="210"/>
      <c r="P159" s="210"/>
      <c r="Q159" s="210"/>
      <c r="R159" s="210"/>
      <c r="S159" s="210"/>
      <c r="T159" s="211"/>
      <c r="AT159" s="205" t="s">
        <v>143</v>
      </c>
      <c r="AU159" s="205" t="s">
        <v>83</v>
      </c>
      <c r="AV159" s="15" t="s">
        <v>156</v>
      </c>
      <c r="AW159" s="15" t="s">
        <v>30</v>
      </c>
      <c r="AX159" s="15" t="s">
        <v>73</v>
      </c>
      <c r="AY159" s="205" t="s">
        <v>132</v>
      </c>
    </row>
    <row r="160" spans="2:51" s="13" customFormat="1" ht="11.25">
      <c r="B160" s="175"/>
      <c r="D160" s="164" t="s">
        <v>143</v>
      </c>
      <c r="E160" s="176" t="s">
        <v>1</v>
      </c>
      <c r="F160" s="177" t="s">
        <v>155</v>
      </c>
      <c r="H160" s="178">
        <v>140.21999999999997</v>
      </c>
      <c r="I160" s="179"/>
      <c r="L160" s="175"/>
      <c r="M160" s="180"/>
      <c r="N160" s="181"/>
      <c r="O160" s="181"/>
      <c r="P160" s="181"/>
      <c r="Q160" s="181"/>
      <c r="R160" s="181"/>
      <c r="S160" s="181"/>
      <c r="T160" s="182"/>
      <c r="AT160" s="176" t="s">
        <v>143</v>
      </c>
      <c r="AU160" s="176" t="s">
        <v>83</v>
      </c>
      <c r="AV160" s="13" t="s">
        <v>139</v>
      </c>
      <c r="AW160" s="13" t="s">
        <v>30</v>
      </c>
      <c r="AX160" s="13" t="s">
        <v>73</v>
      </c>
      <c r="AY160" s="176" t="s">
        <v>132</v>
      </c>
    </row>
    <row r="161" spans="2:65" s="12" customFormat="1" ht="11.25">
      <c r="B161" s="167"/>
      <c r="D161" s="164" t="s">
        <v>143</v>
      </c>
      <c r="E161" s="168" t="s">
        <v>1</v>
      </c>
      <c r="F161" s="169" t="s">
        <v>1066</v>
      </c>
      <c r="H161" s="170">
        <v>70.099999999999994</v>
      </c>
      <c r="I161" s="171"/>
      <c r="L161" s="167"/>
      <c r="M161" s="172"/>
      <c r="N161" s="173"/>
      <c r="O161" s="173"/>
      <c r="P161" s="173"/>
      <c r="Q161" s="173"/>
      <c r="R161" s="173"/>
      <c r="S161" s="173"/>
      <c r="T161" s="174"/>
      <c r="AT161" s="168" t="s">
        <v>143</v>
      </c>
      <c r="AU161" s="168" t="s">
        <v>83</v>
      </c>
      <c r="AV161" s="12" t="s">
        <v>83</v>
      </c>
      <c r="AW161" s="12" t="s">
        <v>30</v>
      </c>
      <c r="AX161" s="12" t="s">
        <v>81</v>
      </c>
      <c r="AY161" s="168" t="s">
        <v>132</v>
      </c>
    </row>
    <row r="162" spans="2:65" s="1" customFormat="1" ht="36" customHeight="1">
      <c r="B162" s="150"/>
      <c r="C162" s="151" t="s">
        <v>199</v>
      </c>
      <c r="D162" s="151" t="s">
        <v>134</v>
      </c>
      <c r="E162" s="152" t="s">
        <v>1067</v>
      </c>
      <c r="F162" s="153" t="s">
        <v>1068</v>
      </c>
      <c r="G162" s="154" t="s">
        <v>137</v>
      </c>
      <c r="H162" s="155">
        <v>70.099999999999994</v>
      </c>
      <c r="I162" s="156"/>
      <c r="J162" s="157">
        <f>ROUND(I162*H162,2)</f>
        <v>0</v>
      </c>
      <c r="K162" s="153" t="s">
        <v>424</v>
      </c>
      <c r="L162" s="32"/>
      <c r="M162" s="158" t="s">
        <v>1</v>
      </c>
      <c r="N162" s="159" t="s">
        <v>38</v>
      </c>
      <c r="O162" s="55"/>
      <c r="P162" s="160">
        <f>O162*H162</f>
        <v>0</v>
      </c>
      <c r="Q162" s="160">
        <v>0</v>
      </c>
      <c r="R162" s="160">
        <f>Q162*H162</f>
        <v>0</v>
      </c>
      <c r="S162" s="160">
        <v>0</v>
      </c>
      <c r="T162" s="161">
        <f>S162*H162</f>
        <v>0</v>
      </c>
      <c r="AR162" s="162" t="s">
        <v>139</v>
      </c>
      <c r="AT162" s="162" t="s">
        <v>134</v>
      </c>
      <c r="AU162" s="162" t="s">
        <v>83</v>
      </c>
      <c r="AY162" s="17" t="s">
        <v>132</v>
      </c>
      <c r="BE162" s="163">
        <f>IF(N162="základní",J162,0)</f>
        <v>0</v>
      </c>
      <c r="BF162" s="163">
        <f>IF(N162="snížená",J162,0)</f>
        <v>0</v>
      </c>
      <c r="BG162" s="163">
        <f>IF(N162="zákl. přenesená",J162,0)</f>
        <v>0</v>
      </c>
      <c r="BH162" s="163">
        <f>IF(N162="sníž. přenesená",J162,0)</f>
        <v>0</v>
      </c>
      <c r="BI162" s="163">
        <f>IF(N162="nulová",J162,0)</f>
        <v>0</v>
      </c>
      <c r="BJ162" s="17" t="s">
        <v>81</v>
      </c>
      <c r="BK162" s="163">
        <f>ROUND(I162*H162,2)</f>
        <v>0</v>
      </c>
      <c r="BL162" s="17" t="s">
        <v>139</v>
      </c>
      <c r="BM162" s="162" t="s">
        <v>1069</v>
      </c>
    </row>
    <row r="163" spans="2:65" s="12" customFormat="1" ht="11.25">
      <c r="B163" s="167"/>
      <c r="D163" s="164" t="s">
        <v>143</v>
      </c>
      <c r="E163" s="168" t="s">
        <v>1</v>
      </c>
      <c r="F163" s="169" t="s">
        <v>1070</v>
      </c>
      <c r="H163" s="170">
        <v>70.099999999999994</v>
      </c>
      <c r="I163" s="171"/>
      <c r="L163" s="167"/>
      <c r="M163" s="172"/>
      <c r="N163" s="173"/>
      <c r="O163" s="173"/>
      <c r="P163" s="173"/>
      <c r="Q163" s="173"/>
      <c r="R163" s="173"/>
      <c r="S163" s="173"/>
      <c r="T163" s="174"/>
      <c r="AT163" s="168" t="s">
        <v>143</v>
      </c>
      <c r="AU163" s="168" t="s">
        <v>83</v>
      </c>
      <c r="AV163" s="12" t="s">
        <v>83</v>
      </c>
      <c r="AW163" s="12" t="s">
        <v>30</v>
      </c>
      <c r="AX163" s="12" t="s">
        <v>81</v>
      </c>
      <c r="AY163" s="168" t="s">
        <v>132</v>
      </c>
    </row>
    <row r="164" spans="2:65" s="1" customFormat="1" ht="48" customHeight="1">
      <c r="B164" s="150"/>
      <c r="C164" s="151" t="s">
        <v>206</v>
      </c>
      <c r="D164" s="151" t="s">
        <v>134</v>
      </c>
      <c r="E164" s="152" t="s">
        <v>481</v>
      </c>
      <c r="F164" s="153" t="s">
        <v>482</v>
      </c>
      <c r="G164" s="154" t="s">
        <v>137</v>
      </c>
      <c r="H164" s="155">
        <v>34.4</v>
      </c>
      <c r="I164" s="156"/>
      <c r="J164" s="157">
        <f>ROUND(I164*H164,2)</f>
        <v>0</v>
      </c>
      <c r="K164" s="153" t="s">
        <v>424</v>
      </c>
      <c r="L164" s="32"/>
      <c r="M164" s="158" t="s">
        <v>1</v>
      </c>
      <c r="N164" s="159" t="s">
        <v>38</v>
      </c>
      <c r="O164" s="55"/>
      <c r="P164" s="160">
        <f>O164*H164</f>
        <v>0</v>
      </c>
      <c r="Q164" s="160">
        <v>0</v>
      </c>
      <c r="R164" s="160">
        <f>Q164*H164</f>
        <v>0</v>
      </c>
      <c r="S164" s="160">
        <v>0</v>
      </c>
      <c r="T164" s="161">
        <f>S164*H164</f>
        <v>0</v>
      </c>
      <c r="AR164" s="162" t="s">
        <v>139</v>
      </c>
      <c r="AT164" s="162" t="s">
        <v>134</v>
      </c>
      <c r="AU164" s="162" t="s">
        <v>83</v>
      </c>
      <c r="AY164" s="17" t="s">
        <v>132</v>
      </c>
      <c r="BE164" s="163">
        <f>IF(N164="základní",J164,0)</f>
        <v>0</v>
      </c>
      <c r="BF164" s="163">
        <f>IF(N164="snížená",J164,0)</f>
        <v>0</v>
      </c>
      <c r="BG164" s="163">
        <f>IF(N164="zákl. přenesená",J164,0)</f>
        <v>0</v>
      </c>
      <c r="BH164" s="163">
        <f>IF(N164="sníž. přenesená",J164,0)</f>
        <v>0</v>
      </c>
      <c r="BI164" s="163">
        <f>IF(N164="nulová",J164,0)</f>
        <v>0</v>
      </c>
      <c r="BJ164" s="17" t="s">
        <v>81</v>
      </c>
      <c r="BK164" s="163">
        <f>ROUND(I164*H164,2)</f>
        <v>0</v>
      </c>
      <c r="BL164" s="17" t="s">
        <v>139</v>
      </c>
      <c r="BM164" s="162" t="s">
        <v>1071</v>
      </c>
    </row>
    <row r="165" spans="2:65" s="12" customFormat="1" ht="11.25">
      <c r="B165" s="167"/>
      <c r="D165" s="164" t="s">
        <v>143</v>
      </c>
      <c r="E165" s="168" t="s">
        <v>1</v>
      </c>
      <c r="F165" s="169" t="s">
        <v>1072</v>
      </c>
      <c r="H165" s="170">
        <v>34.4</v>
      </c>
      <c r="I165" s="171"/>
      <c r="L165" s="167"/>
      <c r="M165" s="172"/>
      <c r="N165" s="173"/>
      <c r="O165" s="173"/>
      <c r="P165" s="173"/>
      <c r="Q165" s="173"/>
      <c r="R165" s="173"/>
      <c r="S165" s="173"/>
      <c r="T165" s="174"/>
      <c r="AT165" s="168" t="s">
        <v>143</v>
      </c>
      <c r="AU165" s="168" t="s">
        <v>83</v>
      </c>
      <c r="AV165" s="12" t="s">
        <v>83</v>
      </c>
      <c r="AW165" s="12" t="s">
        <v>30</v>
      </c>
      <c r="AX165" s="12" t="s">
        <v>81</v>
      </c>
      <c r="AY165" s="168" t="s">
        <v>132</v>
      </c>
    </row>
    <row r="166" spans="2:65" s="1" customFormat="1" ht="36" customHeight="1">
      <c r="B166" s="150"/>
      <c r="C166" s="151" t="s">
        <v>211</v>
      </c>
      <c r="D166" s="151" t="s">
        <v>134</v>
      </c>
      <c r="E166" s="152" t="s">
        <v>881</v>
      </c>
      <c r="F166" s="153" t="s">
        <v>882</v>
      </c>
      <c r="G166" s="154" t="s">
        <v>220</v>
      </c>
      <c r="H166" s="155">
        <v>171.8</v>
      </c>
      <c r="I166" s="156"/>
      <c r="J166" s="157">
        <f>ROUND(I166*H166,2)</f>
        <v>0</v>
      </c>
      <c r="K166" s="153" t="s">
        <v>424</v>
      </c>
      <c r="L166" s="32"/>
      <c r="M166" s="158" t="s">
        <v>1</v>
      </c>
      <c r="N166" s="159" t="s">
        <v>38</v>
      </c>
      <c r="O166" s="55"/>
      <c r="P166" s="160">
        <f>O166*H166</f>
        <v>0</v>
      </c>
      <c r="Q166" s="160">
        <v>8.4000000000000003E-4</v>
      </c>
      <c r="R166" s="160">
        <f>Q166*H166</f>
        <v>0.14431200000000002</v>
      </c>
      <c r="S166" s="160">
        <v>0</v>
      </c>
      <c r="T166" s="161">
        <f>S166*H166</f>
        <v>0</v>
      </c>
      <c r="AR166" s="162" t="s">
        <v>139</v>
      </c>
      <c r="AT166" s="162" t="s">
        <v>134</v>
      </c>
      <c r="AU166" s="162" t="s">
        <v>83</v>
      </c>
      <c r="AY166" s="17" t="s">
        <v>132</v>
      </c>
      <c r="BE166" s="163">
        <f>IF(N166="základní",J166,0)</f>
        <v>0</v>
      </c>
      <c r="BF166" s="163">
        <f>IF(N166="snížená",J166,0)</f>
        <v>0</v>
      </c>
      <c r="BG166" s="163">
        <f>IF(N166="zákl. přenesená",J166,0)</f>
        <v>0</v>
      </c>
      <c r="BH166" s="163">
        <f>IF(N166="sníž. přenesená",J166,0)</f>
        <v>0</v>
      </c>
      <c r="BI166" s="163">
        <f>IF(N166="nulová",J166,0)</f>
        <v>0</v>
      </c>
      <c r="BJ166" s="17" t="s">
        <v>81</v>
      </c>
      <c r="BK166" s="163">
        <f>ROUND(I166*H166,2)</f>
        <v>0</v>
      </c>
      <c r="BL166" s="17" t="s">
        <v>139</v>
      </c>
      <c r="BM166" s="162" t="s">
        <v>1073</v>
      </c>
    </row>
    <row r="167" spans="2:65" s="14" customFormat="1" ht="11.25">
      <c r="B167" s="197"/>
      <c r="D167" s="164" t="s">
        <v>143</v>
      </c>
      <c r="E167" s="198" t="s">
        <v>1</v>
      </c>
      <c r="F167" s="199" t="s">
        <v>1054</v>
      </c>
      <c r="H167" s="198" t="s">
        <v>1</v>
      </c>
      <c r="I167" s="200"/>
      <c r="L167" s="197"/>
      <c r="M167" s="201"/>
      <c r="N167" s="202"/>
      <c r="O167" s="202"/>
      <c r="P167" s="202"/>
      <c r="Q167" s="202"/>
      <c r="R167" s="202"/>
      <c r="S167" s="202"/>
      <c r="T167" s="203"/>
      <c r="AT167" s="198" t="s">
        <v>143</v>
      </c>
      <c r="AU167" s="198" t="s">
        <v>83</v>
      </c>
      <c r="AV167" s="14" t="s">
        <v>81</v>
      </c>
      <c r="AW167" s="14" t="s">
        <v>30</v>
      </c>
      <c r="AX167" s="14" t="s">
        <v>73</v>
      </c>
      <c r="AY167" s="198" t="s">
        <v>132</v>
      </c>
    </row>
    <row r="168" spans="2:65" s="12" customFormat="1" ht="11.25">
      <c r="B168" s="167"/>
      <c r="D168" s="164" t="s">
        <v>143</v>
      </c>
      <c r="E168" s="168" t="s">
        <v>1</v>
      </c>
      <c r="F168" s="169" t="s">
        <v>1074</v>
      </c>
      <c r="H168" s="170">
        <v>16.64</v>
      </c>
      <c r="I168" s="171"/>
      <c r="L168" s="167"/>
      <c r="M168" s="172"/>
      <c r="N168" s="173"/>
      <c r="O168" s="173"/>
      <c r="P168" s="173"/>
      <c r="Q168" s="173"/>
      <c r="R168" s="173"/>
      <c r="S168" s="173"/>
      <c r="T168" s="174"/>
      <c r="AT168" s="168" t="s">
        <v>143</v>
      </c>
      <c r="AU168" s="168" t="s">
        <v>83</v>
      </c>
      <c r="AV168" s="12" t="s">
        <v>83</v>
      </c>
      <c r="AW168" s="12" t="s">
        <v>30</v>
      </c>
      <c r="AX168" s="12" t="s">
        <v>73</v>
      </c>
      <c r="AY168" s="168" t="s">
        <v>132</v>
      </c>
    </row>
    <row r="169" spans="2:65" s="12" customFormat="1" ht="11.25">
      <c r="B169" s="167"/>
      <c r="D169" s="164" t="s">
        <v>143</v>
      </c>
      <c r="E169" s="168" t="s">
        <v>1</v>
      </c>
      <c r="F169" s="169" t="s">
        <v>1075</v>
      </c>
      <c r="H169" s="170">
        <v>16.64</v>
      </c>
      <c r="I169" s="171"/>
      <c r="L169" s="167"/>
      <c r="M169" s="172"/>
      <c r="N169" s="173"/>
      <c r="O169" s="173"/>
      <c r="P169" s="173"/>
      <c r="Q169" s="173"/>
      <c r="R169" s="173"/>
      <c r="S169" s="173"/>
      <c r="T169" s="174"/>
      <c r="AT169" s="168" t="s">
        <v>143</v>
      </c>
      <c r="AU169" s="168" t="s">
        <v>83</v>
      </c>
      <c r="AV169" s="12" t="s">
        <v>83</v>
      </c>
      <c r="AW169" s="12" t="s">
        <v>30</v>
      </c>
      <c r="AX169" s="12" t="s">
        <v>73</v>
      </c>
      <c r="AY169" s="168" t="s">
        <v>132</v>
      </c>
    </row>
    <row r="170" spans="2:65" s="12" customFormat="1" ht="11.25">
      <c r="B170" s="167"/>
      <c r="D170" s="164" t="s">
        <v>143</v>
      </c>
      <c r="E170" s="168" t="s">
        <v>1</v>
      </c>
      <c r="F170" s="169" t="s">
        <v>1076</v>
      </c>
      <c r="H170" s="170">
        <v>16.64</v>
      </c>
      <c r="I170" s="171"/>
      <c r="L170" s="167"/>
      <c r="M170" s="172"/>
      <c r="N170" s="173"/>
      <c r="O170" s="173"/>
      <c r="P170" s="173"/>
      <c r="Q170" s="173"/>
      <c r="R170" s="173"/>
      <c r="S170" s="173"/>
      <c r="T170" s="174"/>
      <c r="AT170" s="168" t="s">
        <v>143</v>
      </c>
      <c r="AU170" s="168" t="s">
        <v>83</v>
      </c>
      <c r="AV170" s="12" t="s">
        <v>83</v>
      </c>
      <c r="AW170" s="12" t="s">
        <v>30</v>
      </c>
      <c r="AX170" s="12" t="s">
        <v>73</v>
      </c>
      <c r="AY170" s="168" t="s">
        <v>132</v>
      </c>
    </row>
    <row r="171" spans="2:65" s="12" customFormat="1" ht="11.25">
      <c r="B171" s="167"/>
      <c r="D171" s="164" t="s">
        <v>143</v>
      </c>
      <c r="E171" s="168" t="s">
        <v>1</v>
      </c>
      <c r="F171" s="169" t="s">
        <v>1077</v>
      </c>
      <c r="H171" s="170">
        <v>16.64</v>
      </c>
      <c r="I171" s="171"/>
      <c r="L171" s="167"/>
      <c r="M171" s="172"/>
      <c r="N171" s="173"/>
      <c r="O171" s="173"/>
      <c r="P171" s="173"/>
      <c r="Q171" s="173"/>
      <c r="R171" s="173"/>
      <c r="S171" s="173"/>
      <c r="T171" s="174"/>
      <c r="AT171" s="168" t="s">
        <v>143</v>
      </c>
      <c r="AU171" s="168" t="s">
        <v>83</v>
      </c>
      <c r="AV171" s="12" t="s">
        <v>83</v>
      </c>
      <c r="AW171" s="12" t="s">
        <v>30</v>
      </c>
      <c r="AX171" s="12" t="s">
        <v>73</v>
      </c>
      <c r="AY171" s="168" t="s">
        <v>132</v>
      </c>
    </row>
    <row r="172" spans="2:65" s="12" customFormat="1" ht="11.25">
      <c r="B172" s="167"/>
      <c r="D172" s="164" t="s">
        <v>143</v>
      </c>
      <c r="E172" s="168" t="s">
        <v>1</v>
      </c>
      <c r="F172" s="169" t="s">
        <v>1078</v>
      </c>
      <c r="H172" s="170">
        <v>15.36</v>
      </c>
      <c r="I172" s="171"/>
      <c r="L172" s="167"/>
      <c r="M172" s="172"/>
      <c r="N172" s="173"/>
      <c r="O172" s="173"/>
      <c r="P172" s="173"/>
      <c r="Q172" s="173"/>
      <c r="R172" s="173"/>
      <c r="S172" s="173"/>
      <c r="T172" s="174"/>
      <c r="AT172" s="168" t="s">
        <v>143</v>
      </c>
      <c r="AU172" s="168" t="s">
        <v>83</v>
      </c>
      <c r="AV172" s="12" t="s">
        <v>83</v>
      </c>
      <c r="AW172" s="12" t="s">
        <v>30</v>
      </c>
      <c r="AX172" s="12" t="s">
        <v>73</v>
      </c>
      <c r="AY172" s="168" t="s">
        <v>132</v>
      </c>
    </row>
    <row r="173" spans="2:65" s="12" customFormat="1" ht="11.25">
      <c r="B173" s="167"/>
      <c r="D173" s="164" t="s">
        <v>143</v>
      </c>
      <c r="E173" s="168" t="s">
        <v>1</v>
      </c>
      <c r="F173" s="169" t="s">
        <v>1079</v>
      </c>
      <c r="H173" s="170">
        <v>18.88</v>
      </c>
      <c r="I173" s="171"/>
      <c r="L173" s="167"/>
      <c r="M173" s="172"/>
      <c r="N173" s="173"/>
      <c r="O173" s="173"/>
      <c r="P173" s="173"/>
      <c r="Q173" s="173"/>
      <c r="R173" s="173"/>
      <c r="S173" s="173"/>
      <c r="T173" s="174"/>
      <c r="AT173" s="168" t="s">
        <v>143</v>
      </c>
      <c r="AU173" s="168" t="s">
        <v>83</v>
      </c>
      <c r="AV173" s="12" t="s">
        <v>83</v>
      </c>
      <c r="AW173" s="12" t="s">
        <v>30</v>
      </c>
      <c r="AX173" s="12" t="s">
        <v>73</v>
      </c>
      <c r="AY173" s="168" t="s">
        <v>132</v>
      </c>
    </row>
    <row r="174" spans="2:65" s="12" customFormat="1" ht="11.25">
      <c r="B174" s="167"/>
      <c r="D174" s="164" t="s">
        <v>143</v>
      </c>
      <c r="E174" s="168" t="s">
        <v>1</v>
      </c>
      <c r="F174" s="169" t="s">
        <v>1080</v>
      </c>
      <c r="H174" s="170">
        <v>18.88</v>
      </c>
      <c r="I174" s="171"/>
      <c r="L174" s="167"/>
      <c r="M174" s="172"/>
      <c r="N174" s="173"/>
      <c r="O174" s="173"/>
      <c r="P174" s="173"/>
      <c r="Q174" s="173"/>
      <c r="R174" s="173"/>
      <c r="S174" s="173"/>
      <c r="T174" s="174"/>
      <c r="AT174" s="168" t="s">
        <v>143</v>
      </c>
      <c r="AU174" s="168" t="s">
        <v>83</v>
      </c>
      <c r="AV174" s="12" t="s">
        <v>83</v>
      </c>
      <c r="AW174" s="12" t="s">
        <v>30</v>
      </c>
      <c r="AX174" s="12" t="s">
        <v>73</v>
      </c>
      <c r="AY174" s="168" t="s">
        <v>132</v>
      </c>
    </row>
    <row r="175" spans="2:65" s="12" customFormat="1" ht="11.25">
      <c r="B175" s="167"/>
      <c r="D175" s="164" t="s">
        <v>143</v>
      </c>
      <c r="E175" s="168" t="s">
        <v>1</v>
      </c>
      <c r="F175" s="169" t="s">
        <v>1081</v>
      </c>
      <c r="H175" s="170">
        <v>16.64</v>
      </c>
      <c r="I175" s="171"/>
      <c r="L175" s="167"/>
      <c r="M175" s="172"/>
      <c r="N175" s="173"/>
      <c r="O175" s="173"/>
      <c r="P175" s="173"/>
      <c r="Q175" s="173"/>
      <c r="R175" s="173"/>
      <c r="S175" s="173"/>
      <c r="T175" s="174"/>
      <c r="AT175" s="168" t="s">
        <v>143</v>
      </c>
      <c r="AU175" s="168" t="s">
        <v>83</v>
      </c>
      <c r="AV175" s="12" t="s">
        <v>83</v>
      </c>
      <c r="AW175" s="12" t="s">
        <v>30</v>
      </c>
      <c r="AX175" s="12" t="s">
        <v>73</v>
      </c>
      <c r="AY175" s="168" t="s">
        <v>132</v>
      </c>
    </row>
    <row r="176" spans="2:65" s="12" customFormat="1" ht="11.25">
      <c r="B176" s="167"/>
      <c r="D176" s="164" t="s">
        <v>143</v>
      </c>
      <c r="E176" s="168" t="s">
        <v>1</v>
      </c>
      <c r="F176" s="169" t="s">
        <v>1082</v>
      </c>
      <c r="H176" s="170">
        <v>16.64</v>
      </c>
      <c r="I176" s="171"/>
      <c r="L176" s="167"/>
      <c r="M176" s="172"/>
      <c r="N176" s="173"/>
      <c r="O176" s="173"/>
      <c r="P176" s="173"/>
      <c r="Q176" s="173"/>
      <c r="R176" s="173"/>
      <c r="S176" s="173"/>
      <c r="T176" s="174"/>
      <c r="AT176" s="168" t="s">
        <v>143</v>
      </c>
      <c r="AU176" s="168" t="s">
        <v>83</v>
      </c>
      <c r="AV176" s="12" t="s">
        <v>83</v>
      </c>
      <c r="AW176" s="12" t="s">
        <v>30</v>
      </c>
      <c r="AX176" s="12" t="s">
        <v>73</v>
      </c>
      <c r="AY176" s="168" t="s">
        <v>132</v>
      </c>
    </row>
    <row r="177" spans="2:65" s="12" customFormat="1" ht="11.25">
      <c r="B177" s="167"/>
      <c r="D177" s="164" t="s">
        <v>143</v>
      </c>
      <c r="E177" s="168" t="s">
        <v>1</v>
      </c>
      <c r="F177" s="169" t="s">
        <v>1083</v>
      </c>
      <c r="H177" s="170">
        <v>18.88</v>
      </c>
      <c r="I177" s="171"/>
      <c r="L177" s="167"/>
      <c r="M177" s="172"/>
      <c r="N177" s="173"/>
      <c r="O177" s="173"/>
      <c r="P177" s="173"/>
      <c r="Q177" s="173"/>
      <c r="R177" s="173"/>
      <c r="S177" s="173"/>
      <c r="T177" s="174"/>
      <c r="AT177" s="168" t="s">
        <v>143</v>
      </c>
      <c r="AU177" s="168" t="s">
        <v>83</v>
      </c>
      <c r="AV177" s="12" t="s">
        <v>83</v>
      </c>
      <c r="AW177" s="12" t="s">
        <v>30</v>
      </c>
      <c r="AX177" s="12" t="s">
        <v>73</v>
      </c>
      <c r="AY177" s="168" t="s">
        <v>132</v>
      </c>
    </row>
    <row r="178" spans="2:65" s="13" customFormat="1" ht="11.25">
      <c r="B178" s="175"/>
      <c r="D178" s="164" t="s">
        <v>143</v>
      </c>
      <c r="E178" s="176" t="s">
        <v>1</v>
      </c>
      <c r="F178" s="177" t="s">
        <v>155</v>
      </c>
      <c r="H178" s="178">
        <v>171.83999999999997</v>
      </c>
      <c r="I178" s="179"/>
      <c r="L178" s="175"/>
      <c r="M178" s="180"/>
      <c r="N178" s="181"/>
      <c r="O178" s="181"/>
      <c r="P178" s="181"/>
      <c r="Q178" s="181"/>
      <c r="R178" s="181"/>
      <c r="S178" s="181"/>
      <c r="T178" s="182"/>
      <c r="AT178" s="176" t="s">
        <v>143</v>
      </c>
      <c r="AU178" s="176" t="s">
        <v>83</v>
      </c>
      <c r="AV178" s="13" t="s">
        <v>139</v>
      </c>
      <c r="AW178" s="13" t="s">
        <v>30</v>
      </c>
      <c r="AX178" s="13" t="s">
        <v>73</v>
      </c>
      <c r="AY178" s="176" t="s">
        <v>132</v>
      </c>
    </row>
    <row r="179" spans="2:65" s="12" customFormat="1" ht="11.25">
      <c r="B179" s="167"/>
      <c r="D179" s="164" t="s">
        <v>143</v>
      </c>
      <c r="E179" s="168" t="s">
        <v>1</v>
      </c>
      <c r="F179" s="169" t="s">
        <v>1084</v>
      </c>
      <c r="H179" s="170">
        <v>171.8</v>
      </c>
      <c r="I179" s="171"/>
      <c r="L179" s="167"/>
      <c r="M179" s="172"/>
      <c r="N179" s="173"/>
      <c r="O179" s="173"/>
      <c r="P179" s="173"/>
      <c r="Q179" s="173"/>
      <c r="R179" s="173"/>
      <c r="S179" s="173"/>
      <c r="T179" s="174"/>
      <c r="AT179" s="168" t="s">
        <v>143</v>
      </c>
      <c r="AU179" s="168" t="s">
        <v>83</v>
      </c>
      <c r="AV179" s="12" t="s">
        <v>83</v>
      </c>
      <c r="AW179" s="12" t="s">
        <v>30</v>
      </c>
      <c r="AX179" s="12" t="s">
        <v>81</v>
      </c>
      <c r="AY179" s="168" t="s">
        <v>132</v>
      </c>
    </row>
    <row r="180" spans="2:65" s="1" customFormat="1" ht="36" customHeight="1">
      <c r="B180" s="150"/>
      <c r="C180" s="151" t="s">
        <v>217</v>
      </c>
      <c r="D180" s="151" t="s">
        <v>134</v>
      </c>
      <c r="E180" s="152" t="s">
        <v>894</v>
      </c>
      <c r="F180" s="153" t="s">
        <v>895</v>
      </c>
      <c r="G180" s="154" t="s">
        <v>220</v>
      </c>
      <c r="H180" s="155">
        <v>171.8</v>
      </c>
      <c r="I180" s="156"/>
      <c r="J180" s="157">
        <f>ROUND(I180*H180,2)</f>
        <v>0</v>
      </c>
      <c r="K180" s="153" t="s">
        <v>424</v>
      </c>
      <c r="L180" s="32"/>
      <c r="M180" s="158" t="s">
        <v>1</v>
      </c>
      <c r="N180" s="159" t="s">
        <v>38</v>
      </c>
      <c r="O180" s="55"/>
      <c r="P180" s="160">
        <f>O180*H180</f>
        <v>0</v>
      </c>
      <c r="Q180" s="160">
        <v>0</v>
      </c>
      <c r="R180" s="160">
        <f>Q180*H180</f>
        <v>0</v>
      </c>
      <c r="S180" s="160">
        <v>0</v>
      </c>
      <c r="T180" s="161">
        <f>S180*H180</f>
        <v>0</v>
      </c>
      <c r="AR180" s="162" t="s">
        <v>139</v>
      </c>
      <c r="AT180" s="162" t="s">
        <v>134</v>
      </c>
      <c r="AU180" s="162" t="s">
        <v>83</v>
      </c>
      <c r="AY180" s="17" t="s">
        <v>132</v>
      </c>
      <c r="BE180" s="163">
        <f>IF(N180="základní",J180,0)</f>
        <v>0</v>
      </c>
      <c r="BF180" s="163">
        <f>IF(N180="snížená",J180,0)</f>
        <v>0</v>
      </c>
      <c r="BG180" s="163">
        <f>IF(N180="zákl. přenesená",J180,0)</f>
        <v>0</v>
      </c>
      <c r="BH180" s="163">
        <f>IF(N180="sníž. přenesená",J180,0)</f>
        <v>0</v>
      </c>
      <c r="BI180" s="163">
        <f>IF(N180="nulová",J180,0)</f>
        <v>0</v>
      </c>
      <c r="BJ180" s="17" t="s">
        <v>81</v>
      </c>
      <c r="BK180" s="163">
        <f>ROUND(I180*H180,2)</f>
        <v>0</v>
      </c>
      <c r="BL180" s="17" t="s">
        <v>139</v>
      </c>
      <c r="BM180" s="162" t="s">
        <v>1085</v>
      </c>
    </row>
    <row r="181" spans="2:65" s="12" customFormat="1" ht="11.25">
      <c r="B181" s="167"/>
      <c r="D181" s="164" t="s">
        <v>143</v>
      </c>
      <c r="E181" s="168" t="s">
        <v>1</v>
      </c>
      <c r="F181" s="169" t="s">
        <v>1084</v>
      </c>
      <c r="H181" s="170">
        <v>171.8</v>
      </c>
      <c r="I181" s="171"/>
      <c r="L181" s="167"/>
      <c r="M181" s="172"/>
      <c r="N181" s="173"/>
      <c r="O181" s="173"/>
      <c r="P181" s="173"/>
      <c r="Q181" s="173"/>
      <c r="R181" s="173"/>
      <c r="S181" s="173"/>
      <c r="T181" s="174"/>
      <c r="AT181" s="168" t="s">
        <v>143</v>
      </c>
      <c r="AU181" s="168" t="s">
        <v>83</v>
      </c>
      <c r="AV181" s="12" t="s">
        <v>83</v>
      </c>
      <c r="AW181" s="12" t="s">
        <v>30</v>
      </c>
      <c r="AX181" s="12" t="s">
        <v>81</v>
      </c>
      <c r="AY181" s="168" t="s">
        <v>132</v>
      </c>
    </row>
    <row r="182" spans="2:65" s="1" customFormat="1" ht="48" customHeight="1">
      <c r="B182" s="150"/>
      <c r="C182" s="151" t="s">
        <v>8</v>
      </c>
      <c r="D182" s="151" t="s">
        <v>134</v>
      </c>
      <c r="E182" s="152" t="s">
        <v>897</v>
      </c>
      <c r="F182" s="153" t="s">
        <v>898</v>
      </c>
      <c r="G182" s="154" t="s">
        <v>137</v>
      </c>
      <c r="H182" s="155">
        <v>70.099999999999994</v>
      </c>
      <c r="I182" s="156"/>
      <c r="J182" s="157">
        <f>ROUND(I182*H182,2)</f>
        <v>0</v>
      </c>
      <c r="K182" s="153" t="s">
        <v>424</v>
      </c>
      <c r="L182" s="32"/>
      <c r="M182" s="158" t="s">
        <v>1</v>
      </c>
      <c r="N182" s="159" t="s">
        <v>38</v>
      </c>
      <c r="O182" s="55"/>
      <c r="P182" s="160">
        <f>O182*H182</f>
        <v>0</v>
      </c>
      <c r="Q182" s="160">
        <v>0</v>
      </c>
      <c r="R182" s="160">
        <f>Q182*H182</f>
        <v>0</v>
      </c>
      <c r="S182" s="160">
        <v>0</v>
      </c>
      <c r="T182" s="161">
        <f>S182*H182</f>
        <v>0</v>
      </c>
      <c r="AR182" s="162" t="s">
        <v>139</v>
      </c>
      <c r="AT182" s="162" t="s">
        <v>134</v>
      </c>
      <c r="AU182" s="162" t="s">
        <v>83</v>
      </c>
      <c r="AY182" s="17" t="s">
        <v>132</v>
      </c>
      <c r="BE182" s="163">
        <f>IF(N182="základní",J182,0)</f>
        <v>0</v>
      </c>
      <c r="BF182" s="163">
        <f>IF(N182="snížená",J182,0)</f>
        <v>0</v>
      </c>
      <c r="BG182" s="163">
        <f>IF(N182="zákl. přenesená",J182,0)</f>
        <v>0</v>
      </c>
      <c r="BH182" s="163">
        <f>IF(N182="sníž. přenesená",J182,0)</f>
        <v>0</v>
      </c>
      <c r="BI182" s="163">
        <f>IF(N182="nulová",J182,0)</f>
        <v>0</v>
      </c>
      <c r="BJ182" s="17" t="s">
        <v>81</v>
      </c>
      <c r="BK182" s="163">
        <f>ROUND(I182*H182,2)</f>
        <v>0</v>
      </c>
      <c r="BL182" s="17" t="s">
        <v>139</v>
      </c>
      <c r="BM182" s="162" t="s">
        <v>1086</v>
      </c>
    </row>
    <row r="183" spans="2:65" s="12" customFormat="1" ht="11.25">
      <c r="B183" s="167"/>
      <c r="D183" s="164" t="s">
        <v>143</v>
      </c>
      <c r="E183" s="168" t="s">
        <v>1</v>
      </c>
      <c r="F183" s="169" t="s">
        <v>1087</v>
      </c>
      <c r="H183" s="170">
        <v>70.099999999999994</v>
      </c>
      <c r="I183" s="171"/>
      <c r="L183" s="167"/>
      <c r="M183" s="172"/>
      <c r="N183" s="173"/>
      <c r="O183" s="173"/>
      <c r="P183" s="173"/>
      <c r="Q183" s="173"/>
      <c r="R183" s="173"/>
      <c r="S183" s="173"/>
      <c r="T183" s="174"/>
      <c r="AT183" s="168" t="s">
        <v>143</v>
      </c>
      <c r="AU183" s="168" t="s">
        <v>83</v>
      </c>
      <c r="AV183" s="12" t="s">
        <v>83</v>
      </c>
      <c r="AW183" s="12" t="s">
        <v>30</v>
      </c>
      <c r="AX183" s="12" t="s">
        <v>81</v>
      </c>
      <c r="AY183" s="168" t="s">
        <v>132</v>
      </c>
    </row>
    <row r="184" spans="2:65" s="1" customFormat="1" ht="60" customHeight="1">
      <c r="B184" s="150"/>
      <c r="C184" s="151" t="s">
        <v>228</v>
      </c>
      <c r="D184" s="151" t="s">
        <v>134</v>
      </c>
      <c r="E184" s="152" t="s">
        <v>178</v>
      </c>
      <c r="F184" s="153" t="s">
        <v>179</v>
      </c>
      <c r="G184" s="154" t="s">
        <v>137</v>
      </c>
      <c r="H184" s="155">
        <v>41.1</v>
      </c>
      <c r="I184" s="156"/>
      <c r="J184" s="157">
        <f>ROUND(I184*H184,2)</f>
        <v>0</v>
      </c>
      <c r="K184" s="153" t="s">
        <v>424</v>
      </c>
      <c r="L184" s="32"/>
      <c r="M184" s="158" t="s">
        <v>1</v>
      </c>
      <c r="N184" s="159" t="s">
        <v>38</v>
      </c>
      <c r="O184" s="55"/>
      <c r="P184" s="160">
        <f>O184*H184</f>
        <v>0</v>
      </c>
      <c r="Q184" s="160">
        <v>0</v>
      </c>
      <c r="R184" s="160">
        <f>Q184*H184</f>
        <v>0</v>
      </c>
      <c r="S184" s="160">
        <v>0</v>
      </c>
      <c r="T184" s="161">
        <f>S184*H184</f>
        <v>0</v>
      </c>
      <c r="AR184" s="162" t="s">
        <v>139</v>
      </c>
      <c r="AT184" s="162" t="s">
        <v>134</v>
      </c>
      <c r="AU184" s="162" t="s">
        <v>83</v>
      </c>
      <c r="AY184" s="17" t="s">
        <v>132</v>
      </c>
      <c r="BE184" s="163">
        <f>IF(N184="základní",J184,0)</f>
        <v>0</v>
      </c>
      <c r="BF184" s="163">
        <f>IF(N184="snížená",J184,0)</f>
        <v>0</v>
      </c>
      <c r="BG184" s="163">
        <f>IF(N184="zákl. přenesená",J184,0)</f>
        <v>0</v>
      </c>
      <c r="BH184" s="163">
        <f>IF(N184="sníž. přenesená",J184,0)</f>
        <v>0</v>
      </c>
      <c r="BI184" s="163">
        <f>IF(N184="nulová",J184,0)</f>
        <v>0</v>
      </c>
      <c r="BJ184" s="17" t="s">
        <v>81</v>
      </c>
      <c r="BK184" s="163">
        <f>ROUND(I184*H184,2)</f>
        <v>0</v>
      </c>
      <c r="BL184" s="17" t="s">
        <v>139</v>
      </c>
      <c r="BM184" s="162" t="s">
        <v>1088</v>
      </c>
    </row>
    <row r="185" spans="2:65" s="12" customFormat="1" ht="11.25">
      <c r="B185" s="167"/>
      <c r="D185" s="164" t="s">
        <v>143</v>
      </c>
      <c r="E185" s="168" t="s">
        <v>1</v>
      </c>
      <c r="F185" s="169" t="s">
        <v>1089</v>
      </c>
      <c r="H185" s="170">
        <v>41.1</v>
      </c>
      <c r="I185" s="171"/>
      <c r="L185" s="167"/>
      <c r="M185" s="172"/>
      <c r="N185" s="173"/>
      <c r="O185" s="173"/>
      <c r="P185" s="173"/>
      <c r="Q185" s="173"/>
      <c r="R185" s="173"/>
      <c r="S185" s="173"/>
      <c r="T185" s="174"/>
      <c r="AT185" s="168" t="s">
        <v>143</v>
      </c>
      <c r="AU185" s="168" t="s">
        <v>83</v>
      </c>
      <c r="AV185" s="12" t="s">
        <v>83</v>
      </c>
      <c r="AW185" s="12" t="s">
        <v>30</v>
      </c>
      <c r="AX185" s="12" t="s">
        <v>81</v>
      </c>
      <c r="AY185" s="168" t="s">
        <v>132</v>
      </c>
    </row>
    <row r="186" spans="2:65" s="1" customFormat="1" ht="60" customHeight="1">
      <c r="B186" s="150"/>
      <c r="C186" s="151" t="s">
        <v>234</v>
      </c>
      <c r="D186" s="151" t="s">
        <v>134</v>
      </c>
      <c r="E186" s="152" t="s">
        <v>184</v>
      </c>
      <c r="F186" s="153" t="s">
        <v>185</v>
      </c>
      <c r="G186" s="154" t="s">
        <v>137</v>
      </c>
      <c r="H186" s="155">
        <v>1233</v>
      </c>
      <c r="I186" s="156"/>
      <c r="J186" s="157">
        <f>ROUND(I186*H186,2)</f>
        <v>0</v>
      </c>
      <c r="K186" s="153" t="s">
        <v>424</v>
      </c>
      <c r="L186" s="32"/>
      <c r="M186" s="158" t="s">
        <v>1</v>
      </c>
      <c r="N186" s="159" t="s">
        <v>38</v>
      </c>
      <c r="O186" s="55"/>
      <c r="P186" s="160">
        <f>O186*H186</f>
        <v>0</v>
      </c>
      <c r="Q186" s="160">
        <v>0</v>
      </c>
      <c r="R186" s="160">
        <f>Q186*H186</f>
        <v>0</v>
      </c>
      <c r="S186" s="160">
        <v>0</v>
      </c>
      <c r="T186" s="161">
        <f>S186*H186</f>
        <v>0</v>
      </c>
      <c r="AR186" s="162" t="s">
        <v>139</v>
      </c>
      <c r="AT186" s="162" t="s">
        <v>134</v>
      </c>
      <c r="AU186" s="162" t="s">
        <v>83</v>
      </c>
      <c r="AY186" s="17" t="s">
        <v>132</v>
      </c>
      <c r="BE186" s="163">
        <f>IF(N186="základní",J186,0)</f>
        <v>0</v>
      </c>
      <c r="BF186" s="163">
        <f>IF(N186="snížená",J186,0)</f>
        <v>0</v>
      </c>
      <c r="BG186" s="163">
        <f>IF(N186="zákl. přenesená",J186,0)</f>
        <v>0</v>
      </c>
      <c r="BH186" s="163">
        <f>IF(N186="sníž. přenesená",J186,0)</f>
        <v>0</v>
      </c>
      <c r="BI186" s="163">
        <f>IF(N186="nulová",J186,0)</f>
        <v>0</v>
      </c>
      <c r="BJ186" s="17" t="s">
        <v>81</v>
      </c>
      <c r="BK186" s="163">
        <f>ROUND(I186*H186,2)</f>
        <v>0</v>
      </c>
      <c r="BL186" s="17" t="s">
        <v>139</v>
      </c>
      <c r="BM186" s="162" t="s">
        <v>1090</v>
      </c>
    </row>
    <row r="187" spans="2:65" s="12" customFormat="1" ht="11.25">
      <c r="B187" s="167"/>
      <c r="D187" s="164" t="s">
        <v>143</v>
      </c>
      <c r="E187" s="168" t="s">
        <v>1</v>
      </c>
      <c r="F187" s="169" t="s">
        <v>1091</v>
      </c>
      <c r="H187" s="170">
        <v>1233</v>
      </c>
      <c r="I187" s="171"/>
      <c r="L187" s="167"/>
      <c r="M187" s="172"/>
      <c r="N187" s="173"/>
      <c r="O187" s="173"/>
      <c r="P187" s="173"/>
      <c r="Q187" s="173"/>
      <c r="R187" s="173"/>
      <c r="S187" s="173"/>
      <c r="T187" s="174"/>
      <c r="AT187" s="168" t="s">
        <v>143</v>
      </c>
      <c r="AU187" s="168" t="s">
        <v>83</v>
      </c>
      <c r="AV187" s="12" t="s">
        <v>83</v>
      </c>
      <c r="AW187" s="12" t="s">
        <v>30</v>
      </c>
      <c r="AX187" s="12" t="s">
        <v>81</v>
      </c>
      <c r="AY187" s="168" t="s">
        <v>132</v>
      </c>
    </row>
    <row r="188" spans="2:65" s="1" customFormat="1" ht="16.5" customHeight="1">
      <c r="B188" s="150"/>
      <c r="C188" s="151" t="s">
        <v>239</v>
      </c>
      <c r="D188" s="151" t="s">
        <v>134</v>
      </c>
      <c r="E188" s="152" t="s">
        <v>207</v>
      </c>
      <c r="F188" s="153" t="s">
        <v>208</v>
      </c>
      <c r="G188" s="154" t="s">
        <v>137</v>
      </c>
      <c r="H188" s="155">
        <v>41.1</v>
      </c>
      <c r="I188" s="156"/>
      <c r="J188" s="157">
        <f>ROUND(I188*H188,2)</f>
        <v>0</v>
      </c>
      <c r="K188" s="153" t="s">
        <v>424</v>
      </c>
      <c r="L188" s="32"/>
      <c r="M188" s="158" t="s">
        <v>1</v>
      </c>
      <c r="N188" s="159" t="s">
        <v>38</v>
      </c>
      <c r="O188" s="55"/>
      <c r="P188" s="160">
        <f>O188*H188</f>
        <v>0</v>
      </c>
      <c r="Q188" s="160">
        <v>0</v>
      </c>
      <c r="R188" s="160">
        <f>Q188*H188</f>
        <v>0</v>
      </c>
      <c r="S188" s="160">
        <v>0</v>
      </c>
      <c r="T188" s="161">
        <f>S188*H188</f>
        <v>0</v>
      </c>
      <c r="AR188" s="162" t="s">
        <v>139</v>
      </c>
      <c r="AT188" s="162" t="s">
        <v>134</v>
      </c>
      <c r="AU188" s="162" t="s">
        <v>83</v>
      </c>
      <c r="AY188" s="17" t="s">
        <v>132</v>
      </c>
      <c r="BE188" s="163">
        <f>IF(N188="základní",J188,0)</f>
        <v>0</v>
      </c>
      <c r="BF188" s="163">
        <f>IF(N188="snížená",J188,0)</f>
        <v>0</v>
      </c>
      <c r="BG188" s="163">
        <f>IF(N188="zákl. přenesená",J188,0)</f>
        <v>0</v>
      </c>
      <c r="BH188" s="163">
        <f>IF(N188="sníž. přenesená",J188,0)</f>
        <v>0</v>
      </c>
      <c r="BI188" s="163">
        <f>IF(N188="nulová",J188,0)</f>
        <v>0</v>
      </c>
      <c r="BJ188" s="17" t="s">
        <v>81</v>
      </c>
      <c r="BK188" s="163">
        <f>ROUND(I188*H188,2)</f>
        <v>0</v>
      </c>
      <c r="BL188" s="17" t="s">
        <v>139</v>
      </c>
      <c r="BM188" s="162" t="s">
        <v>1092</v>
      </c>
    </row>
    <row r="189" spans="2:65" s="12" customFormat="1" ht="11.25">
      <c r="B189" s="167"/>
      <c r="D189" s="164" t="s">
        <v>143</v>
      </c>
      <c r="E189" s="168" t="s">
        <v>1</v>
      </c>
      <c r="F189" s="169" t="s">
        <v>1093</v>
      </c>
      <c r="H189" s="170">
        <v>41.1</v>
      </c>
      <c r="I189" s="171"/>
      <c r="L189" s="167"/>
      <c r="M189" s="172"/>
      <c r="N189" s="173"/>
      <c r="O189" s="173"/>
      <c r="P189" s="173"/>
      <c r="Q189" s="173"/>
      <c r="R189" s="173"/>
      <c r="S189" s="173"/>
      <c r="T189" s="174"/>
      <c r="AT189" s="168" t="s">
        <v>143</v>
      </c>
      <c r="AU189" s="168" t="s">
        <v>83</v>
      </c>
      <c r="AV189" s="12" t="s">
        <v>83</v>
      </c>
      <c r="AW189" s="12" t="s">
        <v>30</v>
      </c>
      <c r="AX189" s="12" t="s">
        <v>81</v>
      </c>
      <c r="AY189" s="168" t="s">
        <v>132</v>
      </c>
    </row>
    <row r="190" spans="2:65" s="1" customFormat="1" ht="36" customHeight="1">
      <c r="B190" s="150"/>
      <c r="C190" s="151" t="s">
        <v>249</v>
      </c>
      <c r="D190" s="151" t="s">
        <v>134</v>
      </c>
      <c r="E190" s="152" t="s">
        <v>212</v>
      </c>
      <c r="F190" s="153" t="s">
        <v>213</v>
      </c>
      <c r="G190" s="154" t="s">
        <v>203</v>
      </c>
      <c r="H190" s="155">
        <v>82.2</v>
      </c>
      <c r="I190" s="156"/>
      <c r="J190" s="157">
        <f>ROUND(I190*H190,2)</f>
        <v>0</v>
      </c>
      <c r="K190" s="153" t="s">
        <v>424</v>
      </c>
      <c r="L190" s="32"/>
      <c r="M190" s="158" t="s">
        <v>1</v>
      </c>
      <c r="N190" s="159" t="s">
        <v>38</v>
      </c>
      <c r="O190" s="55"/>
      <c r="P190" s="160">
        <f>O190*H190</f>
        <v>0</v>
      </c>
      <c r="Q190" s="160">
        <v>0</v>
      </c>
      <c r="R190" s="160">
        <f>Q190*H190</f>
        <v>0</v>
      </c>
      <c r="S190" s="160">
        <v>0</v>
      </c>
      <c r="T190" s="161">
        <f>S190*H190</f>
        <v>0</v>
      </c>
      <c r="AR190" s="162" t="s">
        <v>139</v>
      </c>
      <c r="AT190" s="162" t="s">
        <v>134</v>
      </c>
      <c r="AU190" s="162" t="s">
        <v>83</v>
      </c>
      <c r="AY190" s="17" t="s">
        <v>132</v>
      </c>
      <c r="BE190" s="163">
        <f>IF(N190="základní",J190,0)</f>
        <v>0</v>
      </c>
      <c r="BF190" s="163">
        <f>IF(N190="snížená",J190,0)</f>
        <v>0</v>
      </c>
      <c r="BG190" s="163">
        <f>IF(N190="zákl. přenesená",J190,0)</f>
        <v>0</v>
      </c>
      <c r="BH190" s="163">
        <f>IF(N190="sníž. přenesená",J190,0)</f>
        <v>0</v>
      </c>
      <c r="BI190" s="163">
        <f>IF(N190="nulová",J190,0)</f>
        <v>0</v>
      </c>
      <c r="BJ190" s="17" t="s">
        <v>81</v>
      </c>
      <c r="BK190" s="163">
        <f>ROUND(I190*H190,2)</f>
        <v>0</v>
      </c>
      <c r="BL190" s="17" t="s">
        <v>139</v>
      </c>
      <c r="BM190" s="162" t="s">
        <v>1094</v>
      </c>
    </row>
    <row r="191" spans="2:65" s="12" customFormat="1" ht="11.25">
      <c r="B191" s="167"/>
      <c r="D191" s="164" t="s">
        <v>143</v>
      </c>
      <c r="E191" s="168" t="s">
        <v>1</v>
      </c>
      <c r="F191" s="169" t="s">
        <v>1095</v>
      </c>
      <c r="H191" s="170">
        <v>82.2</v>
      </c>
      <c r="I191" s="171"/>
      <c r="L191" s="167"/>
      <c r="M191" s="172"/>
      <c r="N191" s="173"/>
      <c r="O191" s="173"/>
      <c r="P191" s="173"/>
      <c r="Q191" s="173"/>
      <c r="R191" s="173"/>
      <c r="S191" s="173"/>
      <c r="T191" s="174"/>
      <c r="AT191" s="168" t="s">
        <v>143</v>
      </c>
      <c r="AU191" s="168" t="s">
        <v>83</v>
      </c>
      <c r="AV191" s="12" t="s">
        <v>83</v>
      </c>
      <c r="AW191" s="12" t="s">
        <v>30</v>
      </c>
      <c r="AX191" s="12" t="s">
        <v>81</v>
      </c>
      <c r="AY191" s="168" t="s">
        <v>132</v>
      </c>
    </row>
    <row r="192" spans="2:65" s="1" customFormat="1" ht="36" customHeight="1">
      <c r="B192" s="150"/>
      <c r="C192" s="151" t="s">
        <v>255</v>
      </c>
      <c r="D192" s="151" t="s">
        <v>134</v>
      </c>
      <c r="E192" s="152" t="s">
        <v>511</v>
      </c>
      <c r="F192" s="153" t="s">
        <v>512</v>
      </c>
      <c r="G192" s="154" t="s">
        <v>137</v>
      </c>
      <c r="H192" s="155">
        <v>99.1</v>
      </c>
      <c r="I192" s="156"/>
      <c r="J192" s="157">
        <f>ROUND(I192*H192,2)</f>
        <v>0</v>
      </c>
      <c r="K192" s="153" t="s">
        <v>424</v>
      </c>
      <c r="L192" s="32"/>
      <c r="M192" s="158" t="s">
        <v>1</v>
      </c>
      <c r="N192" s="159" t="s">
        <v>38</v>
      </c>
      <c r="O192" s="55"/>
      <c r="P192" s="160">
        <f>O192*H192</f>
        <v>0</v>
      </c>
      <c r="Q192" s="160">
        <v>0</v>
      </c>
      <c r="R192" s="160">
        <f>Q192*H192</f>
        <v>0</v>
      </c>
      <c r="S192" s="160">
        <v>0</v>
      </c>
      <c r="T192" s="161">
        <f>S192*H192</f>
        <v>0</v>
      </c>
      <c r="AR192" s="162" t="s">
        <v>139</v>
      </c>
      <c r="AT192" s="162" t="s">
        <v>134</v>
      </c>
      <c r="AU192" s="162" t="s">
        <v>83</v>
      </c>
      <c r="AY192" s="17" t="s">
        <v>132</v>
      </c>
      <c r="BE192" s="163">
        <f>IF(N192="základní",J192,0)</f>
        <v>0</v>
      </c>
      <c r="BF192" s="163">
        <f>IF(N192="snížená",J192,0)</f>
        <v>0</v>
      </c>
      <c r="BG192" s="163">
        <f>IF(N192="zákl. přenesená",J192,0)</f>
        <v>0</v>
      </c>
      <c r="BH192" s="163">
        <f>IF(N192="sníž. přenesená",J192,0)</f>
        <v>0</v>
      </c>
      <c r="BI192" s="163">
        <f>IF(N192="nulová",J192,0)</f>
        <v>0</v>
      </c>
      <c r="BJ192" s="17" t="s">
        <v>81</v>
      </c>
      <c r="BK192" s="163">
        <f>ROUND(I192*H192,2)</f>
        <v>0</v>
      </c>
      <c r="BL192" s="17" t="s">
        <v>139</v>
      </c>
      <c r="BM192" s="162" t="s">
        <v>1096</v>
      </c>
    </row>
    <row r="193" spans="2:65" s="12" customFormat="1" ht="11.25">
      <c r="B193" s="167"/>
      <c r="D193" s="164" t="s">
        <v>143</v>
      </c>
      <c r="E193" s="168" t="s">
        <v>1</v>
      </c>
      <c r="F193" s="169" t="s">
        <v>1097</v>
      </c>
      <c r="H193" s="170">
        <v>140.19999999999999</v>
      </c>
      <c r="I193" s="171"/>
      <c r="L193" s="167"/>
      <c r="M193" s="172"/>
      <c r="N193" s="173"/>
      <c r="O193" s="173"/>
      <c r="P193" s="173"/>
      <c r="Q193" s="173"/>
      <c r="R193" s="173"/>
      <c r="S193" s="173"/>
      <c r="T193" s="174"/>
      <c r="AT193" s="168" t="s">
        <v>143</v>
      </c>
      <c r="AU193" s="168" t="s">
        <v>83</v>
      </c>
      <c r="AV193" s="12" t="s">
        <v>83</v>
      </c>
      <c r="AW193" s="12" t="s">
        <v>30</v>
      </c>
      <c r="AX193" s="12" t="s">
        <v>73</v>
      </c>
      <c r="AY193" s="168" t="s">
        <v>132</v>
      </c>
    </row>
    <row r="194" spans="2:65" s="12" customFormat="1" ht="11.25">
      <c r="B194" s="167"/>
      <c r="D194" s="164" t="s">
        <v>143</v>
      </c>
      <c r="E194" s="168" t="s">
        <v>1</v>
      </c>
      <c r="F194" s="169" t="s">
        <v>1098</v>
      </c>
      <c r="H194" s="170">
        <v>-17.899999999999999</v>
      </c>
      <c r="I194" s="171"/>
      <c r="L194" s="167"/>
      <c r="M194" s="172"/>
      <c r="N194" s="173"/>
      <c r="O194" s="173"/>
      <c r="P194" s="173"/>
      <c r="Q194" s="173"/>
      <c r="R194" s="173"/>
      <c r="S194" s="173"/>
      <c r="T194" s="174"/>
      <c r="AT194" s="168" t="s">
        <v>143</v>
      </c>
      <c r="AU194" s="168" t="s">
        <v>83</v>
      </c>
      <c r="AV194" s="12" t="s">
        <v>83</v>
      </c>
      <c r="AW194" s="12" t="s">
        <v>30</v>
      </c>
      <c r="AX194" s="12" t="s">
        <v>73</v>
      </c>
      <c r="AY194" s="168" t="s">
        <v>132</v>
      </c>
    </row>
    <row r="195" spans="2:65" s="12" customFormat="1" ht="11.25">
      <c r="B195" s="167"/>
      <c r="D195" s="164" t="s">
        <v>143</v>
      </c>
      <c r="E195" s="168" t="s">
        <v>1</v>
      </c>
      <c r="F195" s="169" t="s">
        <v>1099</v>
      </c>
      <c r="H195" s="170">
        <v>-5.44</v>
      </c>
      <c r="I195" s="171"/>
      <c r="L195" s="167"/>
      <c r="M195" s="172"/>
      <c r="N195" s="173"/>
      <c r="O195" s="173"/>
      <c r="P195" s="173"/>
      <c r="Q195" s="173"/>
      <c r="R195" s="173"/>
      <c r="S195" s="173"/>
      <c r="T195" s="174"/>
      <c r="AT195" s="168" t="s">
        <v>143</v>
      </c>
      <c r="AU195" s="168" t="s">
        <v>83</v>
      </c>
      <c r="AV195" s="12" t="s">
        <v>83</v>
      </c>
      <c r="AW195" s="12" t="s">
        <v>30</v>
      </c>
      <c r="AX195" s="12" t="s">
        <v>73</v>
      </c>
      <c r="AY195" s="168" t="s">
        <v>132</v>
      </c>
    </row>
    <row r="196" spans="2:65" s="12" customFormat="1" ht="11.25">
      <c r="B196" s="167"/>
      <c r="D196" s="164" t="s">
        <v>143</v>
      </c>
      <c r="E196" s="168" t="s">
        <v>1</v>
      </c>
      <c r="F196" s="169" t="s">
        <v>1100</v>
      </c>
      <c r="H196" s="170">
        <v>1.8</v>
      </c>
      <c r="I196" s="171"/>
      <c r="L196" s="167"/>
      <c r="M196" s="172"/>
      <c r="N196" s="173"/>
      <c r="O196" s="173"/>
      <c r="P196" s="173"/>
      <c r="Q196" s="173"/>
      <c r="R196" s="173"/>
      <c r="S196" s="173"/>
      <c r="T196" s="174"/>
      <c r="AT196" s="168" t="s">
        <v>143</v>
      </c>
      <c r="AU196" s="168" t="s">
        <v>83</v>
      </c>
      <c r="AV196" s="12" t="s">
        <v>83</v>
      </c>
      <c r="AW196" s="12" t="s">
        <v>30</v>
      </c>
      <c r="AX196" s="12" t="s">
        <v>73</v>
      </c>
      <c r="AY196" s="168" t="s">
        <v>132</v>
      </c>
    </row>
    <row r="197" spans="2:65" s="12" customFormat="1" ht="11.25">
      <c r="B197" s="167"/>
      <c r="D197" s="164" t="s">
        <v>143</v>
      </c>
      <c r="E197" s="168" t="s">
        <v>1</v>
      </c>
      <c r="F197" s="169" t="s">
        <v>1101</v>
      </c>
      <c r="H197" s="170">
        <v>-19.547999999999998</v>
      </c>
      <c r="I197" s="171"/>
      <c r="L197" s="167"/>
      <c r="M197" s="172"/>
      <c r="N197" s="173"/>
      <c r="O197" s="173"/>
      <c r="P197" s="173"/>
      <c r="Q197" s="173"/>
      <c r="R197" s="173"/>
      <c r="S197" s="173"/>
      <c r="T197" s="174"/>
      <c r="AT197" s="168" t="s">
        <v>143</v>
      </c>
      <c r="AU197" s="168" t="s">
        <v>83</v>
      </c>
      <c r="AV197" s="12" t="s">
        <v>83</v>
      </c>
      <c r="AW197" s="12" t="s">
        <v>30</v>
      </c>
      <c r="AX197" s="12" t="s">
        <v>73</v>
      </c>
      <c r="AY197" s="168" t="s">
        <v>132</v>
      </c>
    </row>
    <row r="198" spans="2:65" s="13" customFormat="1" ht="11.25">
      <c r="B198" s="175"/>
      <c r="D198" s="164" t="s">
        <v>143</v>
      </c>
      <c r="E198" s="176" t="s">
        <v>1</v>
      </c>
      <c r="F198" s="177" t="s">
        <v>155</v>
      </c>
      <c r="H198" s="178">
        <v>99.111999999999981</v>
      </c>
      <c r="I198" s="179"/>
      <c r="L198" s="175"/>
      <c r="M198" s="180"/>
      <c r="N198" s="181"/>
      <c r="O198" s="181"/>
      <c r="P198" s="181"/>
      <c r="Q198" s="181"/>
      <c r="R198" s="181"/>
      <c r="S198" s="181"/>
      <c r="T198" s="182"/>
      <c r="AT198" s="176" t="s">
        <v>143</v>
      </c>
      <c r="AU198" s="176" t="s">
        <v>83</v>
      </c>
      <c r="AV198" s="13" t="s">
        <v>139</v>
      </c>
      <c r="AW198" s="13" t="s">
        <v>30</v>
      </c>
      <c r="AX198" s="13" t="s">
        <v>73</v>
      </c>
      <c r="AY198" s="176" t="s">
        <v>132</v>
      </c>
    </row>
    <row r="199" spans="2:65" s="12" customFormat="1" ht="11.25">
      <c r="B199" s="167"/>
      <c r="D199" s="164" t="s">
        <v>143</v>
      </c>
      <c r="E199" s="168" t="s">
        <v>1</v>
      </c>
      <c r="F199" s="169" t="s">
        <v>1102</v>
      </c>
      <c r="H199" s="170">
        <v>99.1</v>
      </c>
      <c r="I199" s="171"/>
      <c r="L199" s="167"/>
      <c r="M199" s="172"/>
      <c r="N199" s="173"/>
      <c r="O199" s="173"/>
      <c r="P199" s="173"/>
      <c r="Q199" s="173"/>
      <c r="R199" s="173"/>
      <c r="S199" s="173"/>
      <c r="T199" s="174"/>
      <c r="AT199" s="168" t="s">
        <v>143</v>
      </c>
      <c r="AU199" s="168" t="s">
        <v>83</v>
      </c>
      <c r="AV199" s="12" t="s">
        <v>83</v>
      </c>
      <c r="AW199" s="12" t="s">
        <v>30</v>
      </c>
      <c r="AX199" s="12" t="s">
        <v>81</v>
      </c>
      <c r="AY199" s="168" t="s">
        <v>132</v>
      </c>
    </row>
    <row r="200" spans="2:65" s="1" customFormat="1" ht="60" customHeight="1">
      <c r="B200" s="150"/>
      <c r="C200" s="151" t="s">
        <v>7</v>
      </c>
      <c r="D200" s="151" t="s">
        <v>134</v>
      </c>
      <c r="E200" s="152" t="s">
        <v>522</v>
      </c>
      <c r="F200" s="153" t="s">
        <v>523</v>
      </c>
      <c r="G200" s="154" t="s">
        <v>137</v>
      </c>
      <c r="H200" s="155">
        <v>17.899999999999999</v>
      </c>
      <c r="I200" s="156"/>
      <c r="J200" s="157">
        <f>ROUND(I200*H200,2)</f>
        <v>0</v>
      </c>
      <c r="K200" s="153" t="s">
        <v>424</v>
      </c>
      <c r="L200" s="32"/>
      <c r="M200" s="158" t="s">
        <v>1</v>
      </c>
      <c r="N200" s="159" t="s">
        <v>38</v>
      </c>
      <c r="O200" s="55"/>
      <c r="P200" s="160">
        <f>O200*H200</f>
        <v>0</v>
      </c>
      <c r="Q200" s="160">
        <v>0</v>
      </c>
      <c r="R200" s="160">
        <f>Q200*H200</f>
        <v>0</v>
      </c>
      <c r="S200" s="160">
        <v>0</v>
      </c>
      <c r="T200" s="161">
        <f>S200*H200</f>
        <v>0</v>
      </c>
      <c r="AR200" s="162" t="s">
        <v>139</v>
      </c>
      <c r="AT200" s="162" t="s">
        <v>134</v>
      </c>
      <c r="AU200" s="162" t="s">
        <v>83</v>
      </c>
      <c r="AY200" s="17" t="s">
        <v>132</v>
      </c>
      <c r="BE200" s="163">
        <f>IF(N200="základní",J200,0)</f>
        <v>0</v>
      </c>
      <c r="BF200" s="163">
        <f>IF(N200="snížená",J200,0)</f>
        <v>0</v>
      </c>
      <c r="BG200" s="163">
        <f>IF(N200="zákl. přenesená",J200,0)</f>
        <v>0</v>
      </c>
      <c r="BH200" s="163">
        <f>IF(N200="sníž. přenesená",J200,0)</f>
        <v>0</v>
      </c>
      <c r="BI200" s="163">
        <f>IF(N200="nulová",J200,0)</f>
        <v>0</v>
      </c>
      <c r="BJ200" s="17" t="s">
        <v>81</v>
      </c>
      <c r="BK200" s="163">
        <f>ROUND(I200*H200,2)</f>
        <v>0</v>
      </c>
      <c r="BL200" s="17" t="s">
        <v>139</v>
      </c>
      <c r="BM200" s="162" t="s">
        <v>1103</v>
      </c>
    </row>
    <row r="201" spans="2:65" s="14" customFormat="1" ht="11.25">
      <c r="B201" s="197"/>
      <c r="D201" s="164" t="s">
        <v>143</v>
      </c>
      <c r="E201" s="198" t="s">
        <v>1</v>
      </c>
      <c r="F201" s="199" t="s">
        <v>1104</v>
      </c>
      <c r="H201" s="198" t="s">
        <v>1</v>
      </c>
      <c r="I201" s="200"/>
      <c r="L201" s="197"/>
      <c r="M201" s="201"/>
      <c r="N201" s="202"/>
      <c r="O201" s="202"/>
      <c r="P201" s="202"/>
      <c r="Q201" s="202"/>
      <c r="R201" s="202"/>
      <c r="S201" s="202"/>
      <c r="T201" s="203"/>
      <c r="AT201" s="198" t="s">
        <v>143</v>
      </c>
      <c r="AU201" s="198" t="s">
        <v>83</v>
      </c>
      <c r="AV201" s="14" t="s">
        <v>81</v>
      </c>
      <c r="AW201" s="14" t="s">
        <v>30</v>
      </c>
      <c r="AX201" s="14" t="s">
        <v>73</v>
      </c>
      <c r="AY201" s="198" t="s">
        <v>132</v>
      </c>
    </row>
    <row r="202" spans="2:65" s="12" customFormat="1" ht="11.25">
      <c r="B202" s="167"/>
      <c r="D202" s="164" t="s">
        <v>143</v>
      </c>
      <c r="E202" s="168" t="s">
        <v>1</v>
      </c>
      <c r="F202" s="169" t="s">
        <v>1105</v>
      </c>
      <c r="H202" s="170">
        <v>17.908000000000001</v>
      </c>
      <c r="I202" s="171"/>
      <c r="L202" s="167"/>
      <c r="M202" s="172"/>
      <c r="N202" s="173"/>
      <c r="O202" s="173"/>
      <c r="P202" s="173"/>
      <c r="Q202" s="173"/>
      <c r="R202" s="173"/>
      <c r="S202" s="173"/>
      <c r="T202" s="174"/>
      <c r="AT202" s="168" t="s">
        <v>143</v>
      </c>
      <c r="AU202" s="168" t="s">
        <v>83</v>
      </c>
      <c r="AV202" s="12" t="s">
        <v>83</v>
      </c>
      <c r="AW202" s="12" t="s">
        <v>30</v>
      </c>
      <c r="AX202" s="12" t="s">
        <v>73</v>
      </c>
      <c r="AY202" s="168" t="s">
        <v>132</v>
      </c>
    </row>
    <row r="203" spans="2:65" s="13" customFormat="1" ht="11.25">
      <c r="B203" s="175"/>
      <c r="D203" s="164" t="s">
        <v>143</v>
      </c>
      <c r="E203" s="176" t="s">
        <v>1</v>
      </c>
      <c r="F203" s="177" t="s">
        <v>155</v>
      </c>
      <c r="H203" s="178">
        <v>17.908000000000001</v>
      </c>
      <c r="I203" s="179"/>
      <c r="L203" s="175"/>
      <c r="M203" s="180"/>
      <c r="N203" s="181"/>
      <c r="O203" s="181"/>
      <c r="P203" s="181"/>
      <c r="Q203" s="181"/>
      <c r="R203" s="181"/>
      <c r="S203" s="181"/>
      <c r="T203" s="182"/>
      <c r="AT203" s="176" t="s">
        <v>143</v>
      </c>
      <c r="AU203" s="176" t="s">
        <v>83</v>
      </c>
      <c r="AV203" s="13" t="s">
        <v>139</v>
      </c>
      <c r="AW203" s="13" t="s">
        <v>30</v>
      </c>
      <c r="AX203" s="13" t="s">
        <v>73</v>
      </c>
      <c r="AY203" s="176" t="s">
        <v>132</v>
      </c>
    </row>
    <row r="204" spans="2:65" s="12" customFormat="1" ht="11.25">
      <c r="B204" s="167"/>
      <c r="D204" s="164" t="s">
        <v>143</v>
      </c>
      <c r="E204" s="168" t="s">
        <v>1</v>
      </c>
      <c r="F204" s="169" t="s">
        <v>1106</v>
      </c>
      <c r="H204" s="170">
        <v>17.899999999999999</v>
      </c>
      <c r="I204" s="171"/>
      <c r="L204" s="167"/>
      <c r="M204" s="172"/>
      <c r="N204" s="173"/>
      <c r="O204" s="173"/>
      <c r="P204" s="173"/>
      <c r="Q204" s="173"/>
      <c r="R204" s="173"/>
      <c r="S204" s="173"/>
      <c r="T204" s="174"/>
      <c r="AT204" s="168" t="s">
        <v>143</v>
      </c>
      <c r="AU204" s="168" t="s">
        <v>83</v>
      </c>
      <c r="AV204" s="12" t="s">
        <v>83</v>
      </c>
      <c r="AW204" s="12" t="s">
        <v>30</v>
      </c>
      <c r="AX204" s="12" t="s">
        <v>81</v>
      </c>
      <c r="AY204" s="168" t="s">
        <v>132</v>
      </c>
    </row>
    <row r="205" spans="2:65" s="1" customFormat="1" ht="16.5" customHeight="1">
      <c r="B205" s="150"/>
      <c r="C205" s="184" t="s">
        <v>267</v>
      </c>
      <c r="D205" s="184" t="s">
        <v>200</v>
      </c>
      <c r="E205" s="185" t="s">
        <v>528</v>
      </c>
      <c r="F205" s="186" t="s">
        <v>529</v>
      </c>
      <c r="G205" s="187" t="s">
        <v>203</v>
      </c>
      <c r="H205" s="188">
        <v>35.799999999999997</v>
      </c>
      <c r="I205" s="189"/>
      <c r="J205" s="190">
        <f>ROUND(I205*H205,2)</f>
        <v>0</v>
      </c>
      <c r="K205" s="186" t="s">
        <v>424</v>
      </c>
      <c r="L205" s="191"/>
      <c r="M205" s="192" t="s">
        <v>1</v>
      </c>
      <c r="N205" s="193" t="s">
        <v>38</v>
      </c>
      <c r="O205" s="55"/>
      <c r="P205" s="160">
        <f>O205*H205</f>
        <v>0</v>
      </c>
      <c r="Q205" s="160">
        <v>1</v>
      </c>
      <c r="R205" s="160">
        <f>Q205*H205</f>
        <v>35.799999999999997</v>
      </c>
      <c r="S205" s="160">
        <v>0</v>
      </c>
      <c r="T205" s="161">
        <f>S205*H205</f>
        <v>0</v>
      </c>
      <c r="AR205" s="162" t="s">
        <v>183</v>
      </c>
      <c r="AT205" s="162" t="s">
        <v>200</v>
      </c>
      <c r="AU205" s="162" t="s">
        <v>83</v>
      </c>
      <c r="AY205" s="17" t="s">
        <v>132</v>
      </c>
      <c r="BE205" s="163">
        <f>IF(N205="základní",J205,0)</f>
        <v>0</v>
      </c>
      <c r="BF205" s="163">
        <f>IF(N205="snížená",J205,0)</f>
        <v>0</v>
      </c>
      <c r="BG205" s="163">
        <f>IF(N205="zákl. přenesená",J205,0)</f>
        <v>0</v>
      </c>
      <c r="BH205" s="163">
        <f>IF(N205="sníž. přenesená",J205,0)</f>
        <v>0</v>
      </c>
      <c r="BI205" s="163">
        <f>IF(N205="nulová",J205,0)</f>
        <v>0</v>
      </c>
      <c r="BJ205" s="17" t="s">
        <v>81</v>
      </c>
      <c r="BK205" s="163">
        <f>ROUND(I205*H205,2)</f>
        <v>0</v>
      </c>
      <c r="BL205" s="17" t="s">
        <v>139</v>
      </c>
      <c r="BM205" s="162" t="s">
        <v>1107</v>
      </c>
    </row>
    <row r="206" spans="2:65" s="12" customFormat="1" ht="11.25">
      <c r="B206" s="167"/>
      <c r="D206" s="164" t="s">
        <v>143</v>
      </c>
      <c r="E206" s="168" t="s">
        <v>1</v>
      </c>
      <c r="F206" s="169" t="s">
        <v>1108</v>
      </c>
      <c r="H206" s="170">
        <v>35.799999999999997</v>
      </c>
      <c r="I206" s="171"/>
      <c r="L206" s="167"/>
      <c r="M206" s="172"/>
      <c r="N206" s="173"/>
      <c r="O206" s="173"/>
      <c r="P206" s="173"/>
      <c r="Q206" s="173"/>
      <c r="R206" s="173"/>
      <c r="S206" s="173"/>
      <c r="T206" s="174"/>
      <c r="AT206" s="168" t="s">
        <v>143</v>
      </c>
      <c r="AU206" s="168" t="s">
        <v>83</v>
      </c>
      <c r="AV206" s="12" t="s">
        <v>83</v>
      </c>
      <c r="AW206" s="12" t="s">
        <v>30</v>
      </c>
      <c r="AX206" s="12" t="s">
        <v>81</v>
      </c>
      <c r="AY206" s="168" t="s">
        <v>132</v>
      </c>
    </row>
    <row r="207" spans="2:65" s="1" customFormat="1" ht="24" customHeight="1">
      <c r="B207" s="150"/>
      <c r="C207" s="151" t="s">
        <v>274</v>
      </c>
      <c r="D207" s="151" t="s">
        <v>134</v>
      </c>
      <c r="E207" s="152" t="s">
        <v>240</v>
      </c>
      <c r="F207" s="153" t="s">
        <v>241</v>
      </c>
      <c r="G207" s="154" t="s">
        <v>220</v>
      </c>
      <c r="H207" s="155">
        <v>54.4</v>
      </c>
      <c r="I207" s="156"/>
      <c r="J207" s="157">
        <f>ROUND(I207*H207,2)</f>
        <v>0</v>
      </c>
      <c r="K207" s="153" t="s">
        <v>424</v>
      </c>
      <c r="L207" s="32"/>
      <c r="M207" s="158" t="s">
        <v>1</v>
      </c>
      <c r="N207" s="159" t="s">
        <v>38</v>
      </c>
      <c r="O207" s="55"/>
      <c r="P207" s="160">
        <f>O207*H207</f>
        <v>0</v>
      </c>
      <c r="Q207" s="160">
        <v>0</v>
      </c>
      <c r="R207" s="160">
        <f>Q207*H207</f>
        <v>0</v>
      </c>
      <c r="S207" s="160">
        <v>0</v>
      </c>
      <c r="T207" s="161">
        <f>S207*H207</f>
        <v>0</v>
      </c>
      <c r="AR207" s="162" t="s">
        <v>139</v>
      </c>
      <c r="AT207" s="162" t="s">
        <v>134</v>
      </c>
      <c r="AU207" s="162" t="s">
        <v>83</v>
      </c>
      <c r="AY207" s="17" t="s">
        <v>132</v>
      </c>
      <c r="BE207" s="163">
        <f>IF(N207="základní",J207,0)</f>
        <v>0</v>
      </c>
      <c r="BF207" s="163">
        <f>IF(N207="snížená",J207,0)</f>
        <v>0</v>
      </c>
      <c r="BG207" s="163">
        <f>IF(N207="zákl. přenesená",J207,0)</f>
        <v>0</v>
      </c>
      <c r="BH207" s="163">
        <f>IF(N207="sníž. přenesená",J207,0)</f>
        <v>0</v>
      </c>
      <c r="BI207" s="163">
        <f>IF(N207="nulová",J207,0)</f>
        <v>0</v>
      </c>
      <c r="BJ207" s="17" t="s">
        <v>81</v>
      </c>
      <c r="BK207" s="163">
        <f>ROUND(I207*H207,2)</f>
        <v>0</v>
      </c>
      <c r="BL207" s="17" t="s">
        <v>139</v>
      </c>
      <c r="BM207" s="162" t="s">
        <v>1109</v>
      </c>
    </row>
    <row r="208" spans="2:65" s="12" customFormat="1" ht="11.25">
      <c r="B208" s="167"/>
      <c r="D208" s="164" t="s">
        <v>143</v>
      </c>
      <c r="E208" s="168" t="s">
        <v>1</v>
      </c>
      <c r="F208" s="169" t="s">
        <v>1110</v>
      </c>
      <c r="H208" s="170">
        <v>54.4</v>
      </c>
      <c r="I208" s="171"/>
      <c r="L208" s="167"/>
      <c r="M208" s="172"/>
      <c r="N208" s="173"/>
      <c r="O208" s="173"/>
      <c r="P208" s="173"/>
      <c r="Q208" s="173"/>
      <c r="R208" s="173"/>
      <c r="S208" s="173"/>
      <c r="T208" s="174"/>
      <c r="AT208" s="168" t="s">
        <v>143</v>
      </c>
      <c r="AU208" s="168" t="s">
        <v>83</v>
      </c>
      <c r="AV208" s="12" t="s">
        <v>83</v>
      </c>
      <c r="AW208" s="12" t="s">
        <v>30</v>
      </c>
      <c r="AX208" s="12" t="s">
        <v>81</v>
      </c>
      <c r="AY208" s="168" t="s">
        <v>132</v>
      </c>
    </row>
    <row r="209" spans="2:65" s="11" customFormat="1" ht="22.9" customHeight="1">
      <c r="B209" s="137"/>
      <c r="D209" s="138" t="s">
        <v>72</v>
      </c>
      <c r="E209" s="148" t="s">
        <v>139</v>
      </c>
      <c r="F209" s="148" t="s">
        <v>266</v>
      </c>
      <c r="I209" s="140"/>
      <c r="J209" s="149">
        <f>BK209</f>
        <v>0</v>
      </c>
      <c r="L209" s="137"/>
      <c r="M209" s="142"/>
      <c r="N209" s="143"/>
      <c r="O209" s="143"/>
      <c r="P209" s="144">
        <f>SUM(P210:P215)</f>
        <v>0</v>
      </c>
      <c r="Q209" s="143"/>
      <c r="R209" s="144">
        <f>SUM(R210:R215)</f>
        <v>3.4128000000000006E-2</v>
      </c>
      <c r="S209" s="143"/>
      <c r="T209" s="145">
        <f>SUM(T210:T215)</f>
        <v>0</v>
      </c>
      <c r="AR209" s="138" t="s">
        <v>81</v>
      </c>
      <c r="AT209" s="146" t="s">
        <v>72</v>
      </c>
      <c r="AU209" s="146" t="s">
        <v>81</v>
      </c>
      <c r="AY209" s="138" t="s">
        <v>132</v>
      </c>
      <c r="BK209" s="147">
        <f>SUM(BK210:BK215)</f>
        <v>0</v>
      </c>
    </row>
    <row r="210" spans="2:65" s="1" customFormat="1" ht="24" customHeight="1">
      <c r="B210" s="150"/>
      <c r="C210" s="151" t="s">
        <v>279</v>
      </c>
      <c r="D210" s="151" t="s">
        <v>134</v>
      </c>
      <c r="E210" s="152" t="s">
        <v>534</v>
      </c>
      <c r="F210" s="153" t="s">
        <v>535</v>
      </c>
      <c r="G210" s="154" t="s">
        <v>137</v>
      </c>
      <c r="H210" s="155">
        <v>5.44</v>
      </c>
      <c r="I210" s="156"/>
      <c r="J210" s="157">
        <f>ROUND(I210*H210,2)</f>
        <v>0</v>
      </c>
      <c r="K210" s="153" t="s">
        <v>424</v>
      </c>
      <c r="L210" s="32"/>
      <c r="M210" s="158" t="s">
        <v>1</v>
      </c>
      <c r="N210" s="159" t="s">
        <v>38</v>
      </c>
      <c r="O210" s="55"/>
      <c r="P210" s="160">
        <f>O210*H210</f>
        <v>0</v>
      </c>
      <c r="Q210" s="160">
        <v>0</v>
      </c>
      <c r="R210" s="160">
        <f>Q210*H210</f>
        <v>0</v>
      </c>
      <c r="S210" s="160">
        <v>0</v>
      </c>
      <c r="T210" s="161">
        <f>S210*H210</f>
        <v>0</v>
      </c>
      <c r="AR210" s="162" t="s">
        <v>139</v>
      </c>
      <c r="AT210" s="162" t="s">
        <v>134</v>
      </c>
      <c r="AU210" s="162" t="s">
        <v>83</v>
      </c>
      <c r="AY210" s="17" t="s">
        <v>132</v>
      </c>
      <c r="BE210" s="163">
        <f>IF(N210="základní",J210,0)</f>
        <v>0</v>
      </c>
      <c r="BF210" s="163">
        <f>IF(N210="snížená",J210,0)</f>
        <v>0</v>
      </c>
      <c r="BG210" s="163">
        <f>IF(N210="zákl. přenesená",J210,0)</f>
        <v>0</v>
      </c>
      <c r="BH210" s="163">
        <f>IF(N210="sníž. přenesená",J210,0)</f>
        <v>0</v>
      </c>
      <c r="BI210" s="163">
        <f>IF(N210="nulová",J210,0)</f>
        <v>0</v>
      </c>
      <c r="BJ210" s="17" t="s">
        <v>81</v>
      </c>
      <c r="BK210" s="163">
        <f>ROUND(I210*H210,2)</f>
        <v>0</v>
      </c>
      <c r="BL210" s="17" t="s">
        <v>139</v>
      </c>
      <c r="BM210" s="162" t="s">
        <v>1111</v>
      </c>
    </row>
    <row r="211" spans="2:65" s="14" customFormat="1" ht="11.25">
      <c r="B211" s="197"/>
      <c r="D211" s="164" t="s">
        <v>143</v>
      </c>
      <c r="E211" s="198" t="s">
        <v>1</v>
      </c>
      <c r="F211" s="199" t="s">
        <v>1104</v>
      </c>
      <c r="H211" s="198" t="s">
        <v>1</v>
      </c>
      <c r="I211" s="200"/>
      <c r="L211" s="197"/>
      <c r="M211" s="201"/>
      <c r="N211" s="202"/>
      <c r="O211" s="202"/>
      <c r="P211" s="202"/>
      <c r="Q211" s="202"/>
      <c r="R211" s="202"/>
      <c r="S211" s="202"/>
      <c r="T211" s="203"/>
      <c r="AT211" s="198" t="s">
        <v>143</v>
      </c>
      <c r="AU211" s="198" t="s">
        <v>83</v>
      </c>
      <c r="AV211" s="14" t="s">
        <v>81</v>
      </c>
      <c r="AW211" s="14" t="s">
        <v>30</v>
      </c>
      <c r="AX211" s="14" t="s">
        <v>73</v>
      </c>
      <c r="AY211" s="198" t="s">
        <v>132</v>
      </c>
    </row>
    <row r="212" spans="2:65" s="12" customFormat="1" ht="11.25">
      <c r="B212" s="167"/>
      <c r="D212" s="164" t="s">
        <v>143</v>
      </c>
      <c r="E212" s="168" t="s">
        <v>1</v>
      </c>
      <c r="F212" s="169" t="s">
        <v>1112</v>
      </c>
      <c r="H212" s="170">
        <v>5.44</v>
      </c>
      <c r="I212" s="171"/>
      <c r="L212" s="167"/>
      <c r="M212" s="172"/>
      <c r="N212" s="173"/>
      <c r="O212" s="173"/>
      <c r="P212" s="173"/>
      <c r="Q212" s="173"/>
      <c r="R212" s="173"/>
      <c r="S212" s="173"/>
      <c r="T212" s="174"/>
      <c r="AT212" s="168" t="s">
        <v>143</v>
      </c>
      <c r="AU212" s="168" t="s">
        <v>83</v>
      </c>
      <c r="AV212" s="12" t="s">
        <v>83</v>
      </c>
      <c r="AW212" s="12" t="s">
        <v>30</v>
      </c>
      <c r="AX212" s="12" t="s">
        <v>73</v>
      </c>
      <c r="AY212" s="168" t="s">
        <v>132</v>
      </c>
    </row>
    <row r="213" spans="2:65" s="13" customFormat="1" ht="11.25">
      <c r="B213" s="175"/>
      <c r="D213" s="164" t="s">
        <v>143</v>
      </c>
      <c r="E213" s="176" t="s">
        <v>1</v>
      </c>
      <c r="F213" s="177" t="s">
        <v>155</v>
      </c>
      <c r="H213" s="178">
        <v>5.44</v>
      </c>
      <c r="I213" s="179"/>
      <c r="L213" s="175"/>
      <c r="M213" s="180"/>
      <c r="N213" s="181"/>
      <c r="O213" s="181"/>
      <c r="P213" s="181"/>
      <c r="Q213" s="181"/>
      <c r="R213" s="181"/>
      <c r="S213" s="181"/>
      <c r="T213" s="182"/>
      <c r="AT213" s="176" t="s">
        <v>143</v>
      </c>
      <c r="AU213" s="176" t="s">
        <v>83</v>
      </c>
      <c r="AV213" s="13" t="s">
        <v>139</v>
      </c>
      <c r="AW213" s="13" t="s">
        <v>30</v>
      </c>
      <c r="AX213" s="13" t="s">
        <v>81</v>
      </c>
      <c r="AY213" s="176" t="s">
        <v>132</v>
      </c>
    </row>
    <row r="214" spans="2:65" s="1" customFormat="1" ht="36" customHeight="1">
      <c r="B214" s="150"/>
      <c r="C214" s="151" t="s">
        <v>284</v>
      </c>
      <c r="D214" s="151" t="s">
        <v>134</v>
      </c>
      <c r="E214" s="152" t="s">
        <v>564</v>
      </c>
      <c r="F214" s="153" t="s">
        <v>565</v>
      </c>
      <c r="G214" s="154" t="s">
        <v>220</v>
      </c>
      <c r="H214" s="155">
        <v>5.4</v>
      </c>
      <c r="I214" s="156"/>
      <c r="J214" s="157">
        <f>ROUND(I214*H214,2)</f>
        <v>0</v>
      </c>
      <c r="K214" s="153" t="s">
        <v>424</v>
      </c>
      <c r="L214" s="32"/>
      <c r="M214" s="158" t="s">
        <v>1</v>
      </c>
      <c r="N214" s="159" t="s">
        <v>38</v>
      </c>
      <c r="O214" s="55"/>
      <c r="P214" s="160">
        <f>O214*H214</f>
        <v>0</v>
      </c>
      <c r="Q214" s="160">
        <v>6.3200000000000001E-3</v>
      </c>
      <c r="R214" s="160">
        <f>Q214*H214</f>
        <v>3.4128000000000006E-2</v>
      </c>
      <c r="S214" s="160">
        <v>0</v>
      </c>
      <c r="T214" s="161">
        <f>S214*H214</f>
        <v>0</v>
      </c>
      <c r="AR214" s="162" t="s">
        <v>139</v>
      </c>
      <c r="AT214" s="162" t="s">
        <v>134</v>
      </c>
      <c r="AU214" s="162" t="s">
        <v>83</v>
      </c>
      <c r="AY214" s="17" t="s">
        <v>132</v>
      </c>
      <c r="BE214" s="163">
        <f>IF(N214="základní",J214,0)</f>
        <v>0</v>
      </c>
      <c r="BF214" s="163">
        <f>IF(N214="snížená",J214,0)</f>
        <v>0</v>
      </c>
      <c r="BG214" s="163">
        <f>IF(N214="zákl. přenesená",J214,0)</f>
        <v>0</v>
      </c>
      <c r="BH214" s="163">
        <f>IF(N214="sníž. přenesená",J214,0)</f>
        <v>0</v>
      </c>
      <c r="BI214" s="163">
        <f>IF(N214="nulová",J214,0)</f>
        <v>0</v>
      </c>
      <c r="BJ214" s="17" t="s">
        <v>81</v>
      </c>
      <c r="BK214" s="163">
        <f>ROUND(I214*H214,2)</f>
        <v>0</v>
      </c>
      <c r="BL214" s="17" t="s">
        <v>139</v>
      </c>
      <c r="BM214" s="162" t="s">
        <v>1113</v>
      </c>
    </row>
    <row r="215" spans="2:65" s="12" customFormat="1" ht="11.25">
      <c r="B215" s="167"/>
      <c r="D215" s="164" t="s">
        <v>143</v>
      </c>
      <c r="E215" s="168" t="s">
        <v>1</v>
      </c>
      <c r="F215" s="169" t="s">
        <v>1114</v>
      </c>
      <c r="H215" s="170">
        <v>5.4</v>
      </c>
      <c r="I215" s="171"/>
      <c r="L215" s="167"/>
      <c r="M215" s="172"/>
      <c r="N215" s="173"/>
      <c r="O215" s="173"/>
      <c r="P215" s="173"/>
      <c r="Q215" s="173"/>
      <c r="R215" s="173"/>
      <c r="S215" s="173"/>
      <c r="T215" s="174"/>
      <c r="AT215" s="168" t="s">
        <v>143</v>
      </c>
      <c r="AU215" s="168" t="s">
        <v>83</v>
      </c>
      <c r="AV215" s="12" t="s">
        <v>83</v>
      </c>
      <c r="AW215" s="12" t="s">
        <v>30</v>
      </c>
      <c r="AX215" s="12" t="s">
        <v>81</v>
      </c>
      <c r="AY215" s="168" t="s">
        <v>132</v>
      </c>
    </row>
    <row r="216" spans="2:65" s="11" customFormat="1" ht="22.9" customHeight="1">
      <c r="B216" s="137"/>
      <c r="D216" s="138" t="s">
        <v>72</v>
      </c>
      <c r="E216" s="148" t="s">
        <v>183</v>
      </c>
      <c r="F216" s="148" t="s">
        <v>568</v>
      </c>
      <c r="I216" s="140"/>
      <c r="J216" s="149">
        <f>BK216</f>
        <v>0</v>
      </c>
      <c r="L216" s="137"/>
      <c r="M216" s="142"/>
      <c r="N216" s="143"/>
      <c r="O216" s="143"/>
      <c r="P216" s="144">
        <f>SUM(P217:P279)</f>
        <v>0</v>
      </c>
      <c r="Q216" s="143"/>
      <c r="R216" s="144">
        <f>SUM(R217:R279)</f>
        <v>6.850658479999999</v>
      </c>
      <c r="S216" s="143"/>
      <c r="T216" s="145">
        <f>SUM(T217:T279)</f>
        <v>0</v>
      </c>
      <c r="AR216" s="138" t="s">
        <v>81</v>
      </c>
      <c r="AT216" s="146" t="s">
        <v>72</v>
      </c>
      <c r="AU216" s="146" t="s">
        <v>81</v>
      </c>
      <c r="AY216" s="138" t="s">
        <v>132</v>
      </c>
      <c r="BK216" s="147">
        <f>SUM(BK217:BK279)</f>
        <v>0</v>
      </c>
    </row>
    <row r="217" spans="2:65" s="1" customFormat="1" ht="36" customHeight="1">
      <c r="B217" s="150"/>
      <c r="C217" s="151" t="s">
        <v>289</v>
      </c>
      <c r="D217" s="151" t="s">
        <v>134</v>
      </c>
      <c r="E217" s="152" t="s">
        <v>1115</v>
      </c>
      <c r="F217" s="153" t="s">
        <v>1116</v>
      </c>
      <c r="G217" s="154" t="s">
        <v>262</v>
      </c>
      <c r="H217" s="155">
        <v>54.4</v>
      </c>
      <c r="I217" s="156"/>
      <c r="J217" s="157">
        <f>ROUND(I217*H217,2)</f>
        <v>0</v>
      </c>
      <c r="K217" s="153" t="s">
        <v>424</v>
      </c>
      <c r="L217" s="32"/>
      <c r="M217" s="158" t="s">
        <v>1</v>
      </c>
      <c r="N217" s="159" t="s">
        <v>38</v>
      </c>
      <c r="O217" s="55"/>
      <c r="P217" s="160">
        <f>O217*H217</f>
        <v>0</v>
      </c>
      <c r="Q217" s="160">
        <v>0</v>
      </c>
      <c r="R217" s="160">
        <f>Q217*H217</f>
        <v>0</v>
      </c>
      <c r="S217" s="160">
        <v>0</v>
      </c>
      <c r="T217" s="161">
        <f>S217*H217</f>
        <v>0</v>
      </c>
      <c r="AR217" s="162" t="s">
        <v>139</v>
      </c>
      <c r="AT217" s="162" t="s">
        <v>134</v>
      </c>
      <c r="AU217" s="162" t="s">
        <v>83</v>
      </c>
      <c r="AY217" s="17" t="s">
        <v>132</v>
      </c>
      <c r="BE217" s="163">
        <f>IF(N217="základní",J217,0)</f>
        <v>0</v>
      </c>
      <c r="BF217" s="163">
        <f>IF(N217="snížená",J217,0)</f>
        <v>0</v>
      </c>
      <c r="BG217" s="163">
        <f>IF(N217="zákl. přenesená",J217,0)</f>
        <v>0</v>
      </c>
      <c r="BH217" s="163">
        <f>IF(N217="sníž. přenesená",J217,0)</f>
        <v>0</v>
      </c>
      <c r="BI217" s="163">
        <f>IF(N217="nulová",J217,0)</f>
        <v>0</v>
      </c>
      <c r="BJ217" s="17" t="s">
        <v>81</v>
      </c>
      <c r="BK217" s="163">
        <f>ROUND(I217*H217,2)</f>
        <v>0</v>
      </c>
      <c r="BL217" s="17" t="s">
        <v>139</v>
      </c>
      <c r="BM217" s="162" t="s">
        <v>1117</v>
      </c>
    </row>
    <row r="218" spans="2:65" s="12" customFormat="1" ht="11.25">
      <c r="B218" s="167"/>
      <c r="D218" s="164" t="s">
        <v>143</v>
      </c>
      <c r="E218" s="168" t="s">
        <v>1</v>
      </c>
      <c r="F218" s="169" t="s">
        <v>1118</v>
      </c>
      <c r="H218" s="170">
        <v>54.4</v>
      </c>
      <c r="I218" s="171"/>
      <c r="L218" s="167"/>
      <c r="M218" s="172"/>
      <c r="N218" s="173"/>
      <c r="O218" s="173"/>
      <c r="P218" s="173"/>
      <c r="Q218" s="173"/>
      <c r="R218" s="173"/>
      <c r="S218" s="173"/>
      <c r="T218" s="174"/>
      <c r="AT218" s="168" t="s">
        <v>143</v>
      </c>
      <c r="AU218" s="168" t="s">
        <v>83</v>
      </c>
      <c r="AV218" s="12" t="s">
        <v>83</v>
      </c>
      <c r="AW218" s="12" t="s">
        <v>30</v>
      </c>
      <c r="AX218" s="12" t="s">
        <v>81</v>
      </c>
      <c r="AY218" s="168" t="s">
        <v>132</v>
      </c>
    </row>
    <row r="219" spans="2:65" s="1" customFormat="1" ht="24" customHeight="1">
      <c r="B219" s="150"/>
      <c r="C219" s="184" t="s">
        <v>293</v>
      </c>
      <c r="D219" s="184" t="s">
        <v>200</v>
      </c>
      <c r="E219" s="185" t="s">
        <v>1119</v>
      </c>
      <c r="F219" s="186" t="s">
        <v>1120</v>
      </c>
      <c r="G219" s="187" t="s">
        <v>262</v>
      </c>
      <c r="H219" s="188">
        <v>55.216000000000001</v>
      </c>
      <c r="I219" s="189"/>
      <c r="J219" s="190">
        <f>ROUND(I219*H219,2)</f>
        <v>0</v>
      </c>
      <c r="K219" s="186" t="s">
        <v>1</v>
      </c>
      <c r="L219" s="191"/>
      <c r="M219" s="192" t="s">
        <v>1</v>
      </c>
      <c r="N219" s="193" t="s">
        <v>38</v>
      </c>
      <c r="O219" s="55"/>
      <c r="P219" s="160">
        <f>O219*H219</f>
        <v>0</v>
      </c>
      <c r="Q219" s="160">
        <v>2.7999999999999998E-4</v>
      </c>
      <c r="R219" s="160">
        <f>Q219*H219</f>
        <v>1.5460479999999999E-2</v>
      </c>
      <c r="S219" s="160">
        <v>0</v>
      </c>
      <c r="T219" s="161">
        <f>S219*H219</f>
        <v>0</v>
      </c>
      <c r="AR219" s="162" t="s">
        <v>183</v>
      </c>
      <c r="AT219" s="162" t="s">
        <v>200</v>
      </c>
      <c r="AU219" s="162" t="s">
        <v>83</v>
      </c>
      <c r="AY219" s="17" t="s">
        <v>132</v>
      </c>
      <c r="BE219" s="163">
        <f>IF(N219="základní",J219,0)</f>
        <v>0</v>
      </c>
      <c r="BF219" s="163">
        <f>IF(N219="snížená",J219,0)</f>
        <v>0</v>
      </c>
      <c r="BG219" s="163">
        <f>IF(N219="zákl. přenesená",J219,0)</f>
        <v>0</v>
      </c>
      <c r="BH219" s="163">
        <f>IF(N219="sníž. přenesená",J219,0)</f>
        <v>0</v>
      </c>
      <c r="BI219" s="163">
        <f>IF(N219="nulová",J219,0)</f>
        <v>0</v>
      </c>
      <c r="BJ219" s="17" t="s">
        <v>81</v>
      </c>
      <c r="BK219" s="163">
        <f>ROUND(I219*H219,2)</f>
        <v>0</v>
      </c>
      <c r="BL219" s="17" t="s">
        <v>139</v>
      </c>
      <c r="BM219" s="162" t="s">
        <v>1121</v>
      </c>
    </row>
    <row r="220" spans="2:65" s="12" customFormat="1" ht="11.25">
      <c r="B220" s="167"/>
      <c r="D220" s="164" t="s">
        <v>143</v>
      </c>
      <c r="E220" s="168" t="s">
        <v>1</v>
      </c>
      <c r="F220" s="169" t="s">
        <v>1122</v>
      </c>
      <c r="H220" s="170">
        <v>55.216000000000001</v>
      </c>
      <c r="I220" s="171"/>
      <c r="L220" s="167"/>
      <c r="M220" s="172"/>
      <c r="N220" s="173"/>
      <c r="O220" s="173"/>
      <c r="P220" s="173"/>
      <c r="Q220" s="173"/>
      <c r="R220" s="173"/>
      <c r="S220" s="173"/>
      <c r="T220" s="174"/>
      <c r="AT220" s="168" t="s">
        <v>143</v>
      </c>
      <c r="AU220" s="168" t="s">
        <v>83</v>
      </c>
      <c r="AV220" s="12" t="s">
        <v>83</v>
      </c>
      <c r="AW220" s="12" t="s">
        <v>30</v>
      </c>
      <c r="AX220" s="12" t="s">
        <v>81</v>
      </c>
      <c r="AY220" s="168" t="s">
        <v>132</v>
      </c>
    </row>
    <row r="221" spans="2:65" s="1" customFormat="1" ht="36" customHeight="1">
      <c r="B221" s="150"/>
      <c r="C221" s="151" t="s">
        <v>298</v>
      </c>
      <c r="D221" s="151" t="s">
        <v>134</v>
      </c>
      <c r="E221" s="152" t="s">
        <v>1123</v>
      </c>
      <c r="F221" s="153" t="s">
        <v>1124</v>
      </c>
      <c r="G221" s="154" t="s">
        <v>335</v>
      </c>
      <c r="H221" s="155">
        <v>10</v>
      </c>
      <c r="I221" s="156"/>
      <c r="J221" s="157">
        <f>ROUND(I221*H221,2)</f>
        <v>0</v>
      </c>
      <c r="K221" s="153" t="s">
        <v>1</v>
      </c>
      <c r="L221" s="32"/>
      <c r="M221" s="158" t="s">
        <v>1</v>
      </c>
      <c r="N221" s="159" t="s">
        <v>38</v>
      </c>
      <c r="O221" s="55"/>
      <c r="P221" s="160">
        <f>O221*H221</f>
        <v>0</v>
      </c>
      <c r="Q221" s="160">
        <v>0</v>
      </c>
      <c r="R221" s="160">
        <f>Q221*H221</f>
        <v>0</v>
      </c>
      <c r="S221" s="160">
        <v>0</v>
      </c>
      <c r="T221" s="161">
        <f>S221*H221</f>
        <v>0</v>
      </c>
      <c r="AR221" s="162" t="s">
        <v>139</v>
      </c>
      <c r="AT221" s="162" t="s">
        <v>134</v>
      </c>
      <c r="AU221" s="162" t="s">
        <v>83</v>
      </c>
      <c r="AY221" s="17" t="s">
        <v>132</v>
      </c>
      <c r="BE221" s="163">
        <f>IF(N221="základní",J221,0)</f>
        <v>0</v>
      </c>
      <c r="BF221" s="163">
        <f>IF(N221="snížená",J221,0)</f>
        <v>0</v>
      </c>
      <c r="BG221" s="163">
        <f>IF(N221="zákl. přenesená",J221,0)</f>
        <v>0</v>
      </c>
      <c r="BH221" s="163">
        <f>IF(N221="sníž. přenesená",J221,0)</f>
        <v>0</v>
      </c>
      <c r="BI221" s="163">
        <f>IF(N221="nulová",J221,0)</f>
        <v>0</v>
      </c>
      <c r="BJ221" s="17" t="s">
        <v>81</v>
      </c>
      <c r="BK221" s="163">
        <f>ROUND(I221*H221,2)</f>
        <v>0</v>
      </c>
      <c r="BL221" s="17" t="s">
        <v>139</v>
      </c>
      <c r="BM221" s="162" t="s">
        <v>1125</v>
      </c>
    </row>
    <row r="222" spans="2:65" s="12" customFormat="1" ht="11.25">
      <c r="B222" s="167"/>
      <c r="D222" s="164" t="s">
        <v>143</v>
      </c>
      <c r="E222" s="168" t="s">
        <v>1</v>
      </c>
      <c r="F222" s="169" t="s">
        <v>1126</v>
      </c>
      <c r="H222" s="170">
        <v>10</v>
      </c>
      <c r="I222" s="171"/>
      <c r="L222" s="167"/>
      <c r="M222" s="172"/>
      <c r="N222" s="173"/>
      <c r="O222" s="173"/>
      <c r="P222" s="173"/>
      <c r="Q222" s="173"/>
      <c r="R222" s="173"/>
      <c r="S222" s="173"/>
      <c r="T222" s="174"/>
      <c r="AT222" s="168" t="s">
        <v>143</v>
      </c>
      <c r="AU222" s="168" t="s">
        <v>83</v>
      </c>
      <c r="AV222" s="12" t="s">
        <v>83</v>
      </c>
      <c r="AW222" s="12" t="s">
        <v>30</v>
      </c>
      <c r="AX222" s="12" t="s">
        <v>81</v>
      </c>
      <c r="AY222" s="168" t="s">
        <v>132</v>
      </c>
    </row>
    <row r="223" spans="2:65" s="1" customFormat="1" ht="16.5" customHeight="1">
      <c r="B223" s="150"/>
      <c r="C223" s="184" t="s">
        <v>303</v>
      </c>
      <c r="D223" s="184" t="s">
        <v>200</v>
      </c>
      <c r="E223" s="185" t="s">
        <v>1127</v>
      </c>
      <c r="F223" s="186" t="s">
        <v>1128</v>
      </c>
      <c r="G223" s="187" t="s">
        <v>335</v>
      </c>
      <c r="H223" s="188">
        <v>10</v>
      </c>
      <c r="I223" s="189"/>
      <c r="J223" s="190">
        <f>ROUND(I223*H223,2)</f>
        <v>0</v>
      </c>
      <c r="K223" s="186" t="s">
        <v>1</v>
      </c>
      <c r="L223" s="191"/>
      <c r="M223" s="192" t="s">
        <v>1</v>
      </c>
      <c r="N223" s="193" t="s">
        <v>38</v>
      </c>
      <c r="O223" s="55"/>
      <c r="P223" s="160">
        <f>O223*H223</f>
        <v>0</v>
      </c>
      <c r="Q223" s="160">
        <v>1.2999999999999999E-4</v>
      </c>
      <c r="R223" s="160">
        <f>Q223*H223</f>
        <v>1.2999999999999999E-3</v>
      </c>
      <c r="S223" s="160">
        <v>0</v>
      </c>
      <c r="T223" s="161">
        <f>S223*H223</f>
        <v>0</v>
      </c>
      <c r="AR223" s="162" t="s">
        <v>183</v>
      </c>
      <c r="AT223" s="162" t="s">
        <v>200</v>
      </c>
      <c r="AU223" s="162" t="s">
        <v>83</v>
      </c>
      <c r="AY223" s="17" t="s">
        <v>132</v>
      </c>
      <c r="BE223" s="163">
        <f>IF(N223="základní",J223,0)</f>
        <v>0</v>
      </c>
      <c r="BF223" s="163">
        <f>IF(N223="snížená",J223,0)</f>
        <v>0</v>
      </c>
      <c r="BG223" s="163">
        <f>IF(N223="zákl. přenesená",J223,0)</f>
        <v>0</v>
      </c>
      <c r="BH223" s="163">
        <f>IF(N223="sníž. přenesená",J223,0)</f>
        <v>0</v>
      </c>
      <c r="BI223" s="163">
        <f>IF(N223="nulová",J223,0)</f>
        <v>0</v>
      </c>
      <c r="BJ223" s="17" t="s">
        <v>81</v>
      </c>
      <c r="BK223" s="163">
        <f>ROUND(I223*H223,2)</f>
        <v>0</v>
      </c>
      <c r="BL223" s="17" t="s">
        <v>139</v>
      </c>
      <c r="BM223" s="162" t="s">
        <v>1129</v>
      </c>
    </row>
    <row r="224" spans="2:65" s="12" customFormat="1" ht="11.25">
      <c r="B224" s="167"/>
      <c r="D224" s="164" t="s">
        <v>143</v>
      </c>
      <c r="E224" s="168" t="s">
        <v>1</v>
      </c>
      <c r="F224" s="169" t="s">
        <v>799</v>
      </c>
      <c r="H224" s="170">
        <v>10</v>
      </c>
      <c r="I224" s="171"/>
      <c r="L224" s="167"/>
      <c r="M224" s="172"/>
      <c r="N224" s="173"/>
      <c r="O224" s="173"/>
      <c r="P224" s="173"/>
      <c r="Q224" s="173"/>
      <c r="R224" s="173"/>
      <c r="S224" s="173"/>
      <c r="T224" s="174"/>
      <c r="AT224" s="168" t="s">
        <v>143</v>
      </c>
      <c r="AU224" s="168" t="s">
        <v>83</v>
      </c>
      <c r="AV224" s="12" t="s">
        <v>83</v>
      </c>
      <c r="AW224" s="12" t="s">
        <v>30</v>
      </c>
      <c r="AX224" s="12" t="s">
        <v>81</v>
      </c>
      <c r="AY224" s="168" t="s">
        <v>132</v>
      </c>
    </row>
    <row r="225" spans="2:65" s="1" customFormat="1" ht="24" customHeight="1">
      <c r="B225" s="150"/>
      <c r="C225" s="151" t="s">
        <v>307</v>
      </c>
      <c r="D225" s="151" t="s">
        <v>134</v>
      </c>
      <c r="E225" s="152" t="s">
        <v>1130</v>
      </c>
      <c r="F225" s="153" t="s">
        <v>1131</v>
      </c>
      <c r="G225" s="154" t="s">
        <v>335</v>
      </c>
      <c r="H225" s="155">
        <v>30</v>
      </c>
      <c r="I225" s="156"/>
      <c r="J225" s="157">
        <f>ROUND(I225*H225,2)</f>
        <v>0</v>
      </c>
      <c r="K225" s="153" t="s">
        <v>1</v>
      </c>
      <c r="L225" s="32"/>
      <c r="M225" s="158" t="s">
        <v>1</v>
      </c>
      <c r="N225" s="159" t="s">
        <v>38</v>
      </c>
      <c r="O225" s="55"/>
      <c r="P225" s="160">
        <f>O225*H225</f>
        <v>0</v>
      </c>
      <c r="Q225" s="160">
        <v>8.7000000000000001E-4</v>
      </c>
      <c r="R225" s="160">
        <f>Q225*H225</f>
        <v>2.6100000000000002E-2</v>
      </c>
      <c r="S225" s="160">
        <v>0</v>
      </c>
      <c r="T225" s="161">
        <f>S225*H225</f>
        <v>0</v>
      </c>
      <c r="AR225" s="162" t="s">
        <v>139</v>
      </c>
      <c r="AT225" s="162" t="s">
        <v>134</v>
      </c>
      <c r="AU225" s="162" t="s">
        <v>83</v>
      </c>
      <c r="AY225" s="17" t="s">
        <v>132</v>
      </c>
      <c r="BE225" s="163">
        <f>IF(N225="základní",J225,0)</f>
        <v>0</v>
      </c>
      <c r="BF225" s="163">
        <f>IF(N225="snížená",J225,0)</f>
        <v>0</v>
      </c>
      <c r="BG225" s="163">
        <f>IF(N225="zákl. přenesená",J225,0)</f>
        <v>0</v>
      </c>
      <c r="BH225" s="163">
        <f>IF(N225="sníž. přenesená",J225,0)</f>
        <v>0</v>
      </c>
      <c r="BI225" s="163">
        <f>IF(N225="nulová",J225,0)</f>
        <v>0</v>
      </c>
      <c r="BJ225" s="17" t="s">
        <v>81</v>
      </c>
      <c r="BK225" s="163">
        <f>ROUND(I225*H225,2)</f>
        <v>0</v>
      </c>
      <c r="BL225" s="17" t="s">
        <v>139</v>
      </c>
      <c r="BM225" s="162" t="s">
        <v>1132</v>
      </c>
    </row>
    <row r="226" spans="2:65" s="12" customFormat="1" ht="11.25">
      <c r="B226" s="167"/>
      <c r="D226" s="164" t="s">
        <v>143</v>
      </c>
      <c r="E226" s="168" t="s">
        <v>1</v>
      </c>
      <c r="F226" s="169" t="s">
        <v>1133</v>
      </c>
      <c r="H226" s="170">
        <v>30</v>
      </c>
      <c r="I226" s="171"/>
      <c r="L226" s="167"/>
      <c r="M226" s="172"/>
      <c r="N226" s="173"/>
      <c r="O226" s="173"/>
      <c r="P226" s="173"/>
      <c r="Q226" s="173"/>
      <c r="R226" s="173"/>
      <c r="S226" s="173"/>
      <c r="T226" s="174"/>
      <c r="AT226" s="168" t="s">
        <v>143</v>
      </c>
      <c r="AU226" s="168" t="s">
        <v>83</v>
      </c>
      <c r="AV226" s="12" t="s">
        <v>83</v>
      </c>
      <c r="AW226" s="12" t="s">
        <v>30</v>
      </c>
      <c r="AX226" s="12" t="s">
        <v>81</v>
      </c>
      <c r="AY226" s="168" t="s">
        <v>132</v>
      </c>
    </row>
    <row r="227" spans="2:65" s="1" customFormat="1" ht="16.5" customHeight="1">
      <c r="B227" s="150"/>
      <c r="C227" s="184" t="s">
        <v>312</v>
      </c>
      <c r="D227" s="184" t="s">
        <v>200</v>
      </c>
      <c r="E227" s="185" t="s">
        <v>1134</v>
      </c>
      <c r="F227" s="186" t="s">
        <v>1135</v>
      </c>
      <c r="G227" s="187" t="s">
        <v>335</v>
      </c>
      <c r="H227" s="188">
        <v>10</v>
      </c>
      <c r="I227" s="189"/>
      <c r="J227" s="190">
        <f>ROUND(I227*H227,2)</f>
        <v>0</v>
      </c>
      <c r="K227" s="186" t="s">
        <v>424</v>
      </c>
      <c r="L227" s="191"/>
      <c r="M227" s="192" t="s">
        <v>1</v>
      </c>
      <c r="N227" s="193" t="s">
        <v>38</v>
      </c>
      <c r="O227" s="55"/>
      <c r="P227" s="160">
        <f>O227*H227</f>
        <v>0</v>
      </c>
      <c r="Q227" s="160">
        <v>4.0000000000000003E-5</v>
      </c>
      <c r="R227" s="160">
        <f>Q227*H227</f>
        <v>4.0000000000000002E-4</v>
      </c>
      <c r="S227" s="160">
        <v>0</v>
      </c>
      <c r="T227" s="161">
        <f>S227*H227</f>
        <v>0</v>
      </c>
      <c r="AR227" s="162" t="s">
        <v>183</v>
      </c>
      <c r="AT227" s="162" t="s">
        <v>200</v>
      </c>
      <c r="AU227" s="162" t="s">
        <v>83</v>
      </c>
      <c r="AY227" s="17" t="s">
        <v>132</v>
      </c>
      <c r="BE227" s="163">
        <f>IF(N227="základní",J227,0)</f>
        <v>0</v>
      </c>
      <c r="BF227" s="163">
        <f>IF(N227="snížená",J227,0)</f>
        <v>0</v>
      </c>
      <c r="BG227" s="163">
        <f>IF(N227="zákl. přenesená",J227,0)</f>
        <v>0</v>
      </c>
      <c r="BH227" s="163">
        <f>IF(N227="sníž. přenesená",J227,0)</f>
        <v>0</v>
      </c>
      <c r="BI227" s="163">
        <f>IF(N227="nulová",J227,0)</f>
        <v>0</v>
      </c>
      <c r="BJ227" s="17" t="s">
        <v>81</v>
      </c>
      <c r="BK227" s="163">
        <f>ROUND(I227*H227,2)</f>
        <v>0</v>
      </c>
      <c r="BL227" s="17" t="s">
        <v>139</v>
      </c>
      <c r="BM227" s="162" t="s">
        <v>1136</v>
      </c>
    </row>
    <row r="228" spans="2:65" s="12" customFormat="1" ht="11.25">
      <c r="B228" s="167"/>
      <c r="D228" s="164" t="s">
        <v>143</v>
      </c>
      <c r="E228" s="168" t="s">
        <v>1</v>
      </c>
      <c r="F228" s="169" t="s">
        <v>799</v>
      </c>
      <c r="H228" s="170">
        <v>10</v>
      </c>
      <c r="I228" s="171"/>
      <c r="L228" s="167"/>
      <c r="M228" s="172"/>
      <c r="N228" s="173"/>
      <c r="O228" s="173"/>
      <c r="P228" s="173"/>
      <c r="Q228" s="173"/>
      <c r="R228" s="173"/>
      <c r="S228" s="173"/>
      <c r="T228" s="174"/>
      <c r="AT228" s="168" t="s">
        <v>143</v>
      </c>
      <c r="AU228" s="168" t="s">
        <v>83</v>
      </c>
      <c r="AV228" s="12" t="s">
        <v>83</v>
      </c>
      <c r="AW228" s="12" t="s">
        <v>30</v>
      </c>
      <c r="AX228" s="12" t="s">
        <v>81</v>
      </c>
      <c r="AY228" s="168" t="s">
        <v>132</v>
      </c>
    </row>
    <row r="229" spans="2:65" s="1" customFormat="1" ht="16.5" customHeight="1">
      <c r="B229" s="150"/>
      <c r="C229" s="184" t="s">
        <v>317</v>
      </c>
      <c r="D229" s="184" t="s">
        <v>200</v>
      </c>
      <c r="E229" s="185" t="s">
        <v>1137</v>
      </c>
      <c r="F229" s="186" t="s">
        <v>1135</v>
      </c>
      <c r="G229" s="187" t="s">
        <v>335</v>
      </c>
      <c r="H229" s="188">
        <v>10</v>
      </c>
      <c r="I229" s="189"/>
      <c r="J229" s="190">
        <f>ROUND(I229*H229,2)</f>
        <v>0</v>
      </c>
      <c r="K229" s="186" t="s">
        <v>1</v>
      </c>
      <c r="L229" s="191"/>
      <c r="M229" s="192" t="s">
        <v>1</v>
      </c>
      <c r="N229" s="193" t="s">
        <v>38</v>
      </c>
      <c r="O229" s="55"/>
      <c r="P229" s="160">
        <f>O229*H229</f>
        <v>0</v>
      </c>
      <c r="Q229" s="160">
        <v>4.0000000000000003E-5</v>
      </c>
      <c r="R229" s="160">
        <f>Q229*H229</f>
        <v>4.0000000000000002E-4</v>
      </c>
      <c r="S229" s="160">
        <v>0</v>
      </c>
      <c r="T229" s="161">
        <f>S229*H229</f>
        <v>0</v>
      </c>
      <c r="AR229" s="162" t="s">
        <v>183</v>
      </c>
      <c r="AT229" s="162" t="s">
        <v>200</v>
      </c>
      <c r="AU229" s="162" t="s">
        <v>83</v>
      </c>
      <c r="AY229" s="17" t="s">
        <v>132</v>
      </c>
      <c r="BE229" s="163">
        <f>IF(N229="základní",J229,0)</f>
        <v>0</v>
      </c>
      <c r="BF229" s="163">
        <f>IF(N229="snížená",J229,0)</f>
        <v>0</v>
      </c>
      <c r="BG229" s="163">
        <f>IF(N229="zákl. přenesená",J229,0)</f>
        <v>0</v>
      </c>
      <c r="BH229" s="163">
        <f>IF(N229="sníž. přenesená",J229,0)</f>
        <v>0</v>
      </c>
      <c r="BI229" s="163">
        <f>IF(N229="nulová",J229,0)</f>
        <v>0</v>
      </c>
      <c r="BJ229" s="17" t="s">
        <v>81</v>
      </c>
      <c r="BK229" s="163">
        <f>ROUND(I229*H229,2)</f>
        <v>0</v>
      </c>
      <c r="BL229" s="17" t="s">
        <v>139</v>
      </c>
      <c r="BM229" s="162" t="s">
        <v>1138</v>
      </c>
    </row>
    <row r="230" spans="2:65" s="12" customFormat="1" ht="11.25">
      <c r="B230" s="167"/>
      <c r="D230" s="164" t="s">
        <v>143</v>
      </c>
      <c r="E230" s="168" t="s">
        <v>1</v>
      </c>
      <c r="F230" s="169" t="s">
        <v>799</v>
      </c>
      <c r="H230" s="170">
        <v>10</v>
      </c>
      <c r="I230" s="171"/>
      <c r="L230" s="167"/>
      <c r="M230" s="172"/>
      <c r="N230" s="173"/>
      <c r="O230" s="173"/>
      <c r="P230" s="173"/>
      <c r="Q230" s="173"/>
      <c r="R230" s="173"/>
      <c r="S230" s="173"/>
      <c r="T230" s="174"/>
      <c r="AT230" s="168" t="s">
        <v>143</v>
      </c>
      <c r="AU230" s="168" t="s">
        <v>83</v>
      </c>
      <c r="AV230" s="12" t="s">
        <v>83</v>
      </c>
      <c r="AW230" s="12" t="s">
        <v>30</v>
      </c>
      <c r="AX230" s="12" t="s">
        <v>81</v>
      </c>
      <c r="AY230" s="168" t="s">
        <v>132</v>
      </c>
    </row>
    <row r="231" spans="2:65" s="1" customFormat="1" ht="24" customHeight="1">
      <c r="B231" s="150"/>
      <c r="C231" s="184" t="s">
        <v>323</v>
      </c>
      <c r="D231" s="184" t="s">
        <v>200</v>
      </c>
      <c r="E231" s="185" t="s">
        <v>1139</v>
      </c>
      <c r="F231" s="186" t="s">
        <v>1140</v>
      </c>
      <c r="G231" s="187" t="s">
        <v>335</v>
      </c>
      <c r="H231" s="188">
        <v>10</v>
      </c>
      <c r="I231" s="189"/>
      <c r="J231" s="190">
        <f>ROUND(I231*H231,2)</f>
        <v>0</v>
      </c>
      <c r="K231" s="186" t="s">
        <v>424</v>
      </c>
      <c r="L231" s="191"/>
      <c r="M231" s="192" t="s">
        <v>1</v>
      </c>
      <c r="N231" s="193" t="s">
        <v>38</v>
      </c>
      <c r="O231" s="55"/>
      <c r="P231" s="160">
        <f>O231*H231</f>
        <v>0</v>
      </c>
      <c r="Q231" s="160">
        <v>1.9000000000000001E-4</v>
      </c>
      <c r="R231" s="160">
        <f>Q231*H231</f>
        <v>1.9000000000000002E-3</v>
      </c>
      <c r="S231" s="160">
        <v>0</v>
      </c>
      <c r="T231" s="161">
        <f>S231*H231</f>
        <v>0</v>
      </c>
      <c r="AR231" s="162" t="s">
        <v>183</v>
      </c>
      <c r="AT231" s="162" t="s">
        <v>200</v>
      </c>
      <c r="AU231" s="162" t="s">
        <v>83</v>
      </c>
      <c r="AY231" s="17" t="s">
        <v>132</v>
      </c>
      <c r="BE231" s="163">
        <f>IF(N231="základní",J231,0)</f>
        <v>0</v>
      </c>
      <c r="BF231" s="163">
        <f>IF(N231="snížená",J231,0)</f>
        <v>0</v>
      </c>
      <c r="BG231" s="163">
        <f>IF(N231="zákl. přenesená",J231,0)</f>
        <v>0</v>
      </c>
      <c r="BH231" s="163">
        <f>IF(N231="sníž. přenesená",J231,0)</f>
        <v>0</v>
      </c>
      <c r="BI231" s="163">
        <f>IF(N231="nulová",J231,0)</f>
        <v>0</v>
      </c>
      <c r="BJ231" s="17" t="s">
        <v>81</v>
      </c>
      <c r="BK231" s="163">
        <f>ROUND(I231*H231,2)</f>
        <v>0</v>
      </c>
      <c r="BL231" s="17" t="s">
        <v>139</v>
      </c>
      <c r="BM231" s="162" t="s">
        <v>1141</v>
      </c>
    </row>
    <row r="232" spans="2:65" s="12" customFormat="1" ht="11.25">
      <c r="B232" s="167"/>
      <c r="D232" s="164" t="s">
        <v>143</v>
      </c>
      <c r="E232" s="168" t="s">
        <v>1</v>
      </c>
      <c r="F232" s="169" t="s">
        <v>799</v>
      </c>
      <c r="H232" s="170">
        <v>10</v>
      </c>
      <c r="I232" s="171"/>
      <c r="L232" s="167"/>
      <c r="M232" s="172"/>
      <c r="N232" s="173"/>
      <c r="O232" s="173"/>
      <c r="P232" s="173"/>
      <c r="Q232" s="173"/>
      <c r="R232" s="173"/>
      <c r="S232" s="173"/>
      <c r="T232" s="174"/>
      <c r="AT232" s="168" t="s">
        <v>143</v>
      </c>
      <c r="AU232" s="168" t="s">
        <v>83</v>
      </c>
      <c r="AV232" s="12" t="s">
        <v>83</v>
      </c>
      <c r="AW232" s="12" t="s">
        <v>30</v>
      </c>
      <c r="AX232" s="12" t="s">
        <v>81</v>
      </c>
      <c r="AY232" s="168" t="s">
        <v>132</v>
      </c>
    </row>
    <row r="233" spans="2:65" s="1" customFormat="1" ht="24" customHeight="1">
      <c r="B233" s="150"/>
      <c r="C233" s="151" t="s">
        <v>327</v>
      </c>
      <c r="D233" s="151" t="s">
        <v>134</v>
      </c>
      <c r="E233" s="152" t="s">
        <v>1142</v>
      </c>
      <c r="F233" s="153" t="s">
        <v>1131</v>
      </c>
      <c r="G233" s="154" t="s">
        <v>335</v>
      </c>
      <c r="H233" s="155">
        <v>10</v>
      </c>
      <c r="I233" s="156"/>
      <c r="J233" s="157">
        <f>ROUND(I233*H233,2)</f>
        <v>0</v>
      </c>
      <c r="K233" s="153" t="s">
        <v>424</v>
      </c>
      <c r="L233" s="32"/>
      <c r="M233" s="158" t="s">
        <v>1</v>
      </c>
      <c r="N233" s="159" t="s">
        <v>38</v>
      </c>
      <c r="O233" s="55"/>
      <c r="P233" s="160">
        <f>O233*H233</f>
        <v>0</v>
      </c>
      <c r="Q233" s="160">
        <v>8.7000000000000001E-4</v>
      </c>
      <c r="R233" s="160">
        <f>Q233*H233</f>
        <v>8.6999999999999994E-3</v>
      </c>
      <c r="S233" s="160">
        <v>0</v>
      </c>
      <c r="T233" s="161">
        <f>S233*H233</f>
        <v>0</v>
      </c>
      <c r="AR233" s="162" t="s">
        <v>139</v>
      </c>
      <c r="AT233" s="162" t="s">
        <v>134</v>
      </c>
      <c r="AU233" s="162" t="s">
        <v>83</v>
      </c>
      <c r="AY233" s="17" t="s">
        <v>132</v>
      </c>
      <c r="BE233" s="163">
        <f>IF(N233="základní",J233,0)</f>
        <v>0</v>
      </c>
      <c r="BF233" s="163">
        <f>IF(N233="snížená",J233,0)</f>
        <v>0</v>
      </c>
      <c r="BG233" s="163">
        <f>IF(N233="zákl. přenesená",J233,0)</f>
        <v>0</v>
      </c>
      <c r="BH233" s="163">
        <f>IF(N233="sníž. přenesená",J233,0)</f>
        <v>0</v>
      </c>
      <c r="BI233" s="163">
        <f>IF(N233="nulová",J233,0)</f>
        <v>0</v>
      </c>
      <c r="BJ233" s="17" t="s">
        <v>81</v>
      </c>
      <c r="BK233" s="163">
        <f>ROUND(I233*H233,2)</f>
        <v>0</v>
      </c>
      <c r="BL233" s="17" t="s">
        <v>139</v>
      </c>
      <c r="BM233" s="162" t="s">
        <v>1143</v>
      </c>
    </row>
    <row r="234" spans="2:65" s="12" customFormat="1" ht="11.25">
      <c r="B234" s="167"/>
      <c r="D234" s="164" t="s">
        <v>143</v>
      </c>
      <c r="E234" s="168" t="s">
        <v>1</v>
      </c>
      <c r="F234" s="169" t="s">
        <v>1144</v>
      </c>
      <c r="H234" s="170">
        <v>10</v>
      </c>
      <c r="I234" s="171"/>
      <c r="L234" s="167"/>
      <c r="M234" s="172"/>
      <c r="N234" s="173"/>
      <c r="O234" s="173"/>
      <c r="P234" s="173"/>
      <c r="Q234" s="173"/>
      <c r="R234" s="173"/>
      <c r="S234" s="173"/>
      <c r="T234" s="174"/>
      <c r="AT234" s="168" t="s">
        <v>143</v>
      </c>
      <c r="AU234" s="168" t="s">
        <v>83</v>
      </c>
      <c r="AV234" s="12" t="s">
        <v>83</v>
      </c>
      <c r="AW234" s="12" t="s">
        <v>30</v>
      </c>
      <c r="AX234" s="12" t="s">
        <v>81</v>
      </c>
      <c r="AY234" s="168" t="s">
        <v>132</v>
      </c>
    </row>
    <row r="235" spans="2:65" s="1" customFormat="1" ht="24" customHeight="1">
      <c r="B235" s="150"/>
      <c r="C235" s="184" t="s">
        <v>332</v>
      </c>
      <c r="D235" s="184" t="s">
        <v>200</v>
      </c>
      <c r="E235" s="185" t="s">
        <v>1145</v>
      </c>
      <c r="F235" s="186" t="s">
        <v>1146</v>
      </c>
      <c r="G235" s="187" t="s">
        <v>335</v>
      </c>
      <c r="H235" s="188">
        <v>10</v>
      </c>
      <c r="I235" s="189"/>
      <c r="J235" s="190">
        <f>ROUND(I235*H235,2)</f>
        <v>0</v>
      </c>
      <c r="K235" s="186" t="s">
        <v>424</v>
      </c>
      <c r="L235" s="191"/>
      <c r="M235" s="192" t="s">
        <v>1</v>
      </c>
      <c r="N235" s="193" t="s">
        <v>38</v>
      </c>
      <c r="O235" s="55"/>
      <c r="P235" s="160">
        <f>O235*H235</f>
        <v>0</v>
      </c>
      <c r="Q235" s="160">
        <v>2.2000000000000001E-3</v>
      </c>
      <c r="R235" s="160">
        <f>Q235*H235</f>
        <v>2.2000000000000002E-2</v>
      </c>
      <c r="S235" s="160">
        <v>0</v>
      </c>
      <c r="T235" s="161">
        <f>S235*H235</f>
        <v>0</v>
      </c>
      <c r="AR235" s="162" t="s">
        <v>183</v>
      </c>
      <c r="AT235" s="162" t="s">
        <v>200</v>
      </c>
      <c r="AU235" s="162" t="s">
        <v>83</v>
      </c>
      <c r="AY235" s="17" t="s">
        <v>132</v>
      </c>
      <c r="BE235" s="163">
        <f>IF(N235="základní",J235,0)</f>
        <v>0</v>
      </c>
      <c r="BF235" s="163">
        <f>IF(N235="snížená",J235,0)</f>
        <v>0</v>
      </c>
      <c r="BG235" s="163">
        <f>IF(N235="zákl. přenesená",J235,0)</f>
        <v>0</v>
      </c>
      <c r="BH235" s="163">
        <f>IF(N235="sníž. přenesená",J235,0)</f>
        <v>0</v>
      </c>
      <c r="BI235" s="163">
        <f>IF(N235="nulová",J235,0)</f>
        <v>0</v>
      </c>
      <c r="BJ235" s="17" t="s">
        <v>81</v>
      </c>
      <c r="BK235" s="163">
        <f>ROUND(I235*H235,2)</f>
        <v>0</v>
      </c>
      <c r="BL235" s="17" t="s">
        <v>139</v>
      </c>
      <c r="BM235" s="162" t="s">
        <v>1147</v>
      </c>
    </row>
    <row r="236" spans="2:65" s="12" customFormat="1" ht="11.25">
      <c r="B236" s="167"/>
      <c r="D236" s="164" t="s">
        <v>143</v>
      </c>
      <c r="E236" s="168" t="s">
        <v>1</v>
      </c>
      <c r="F236" s="169" t="s">
        <v>799</v>
      </c>
      <c r="H236" s="170">
        <v>10</v>
      </c>
      <c r="I236" s="171"/>
      <c r="L236" s="167"/>
      <c r="M236" s="172"/>
      <c r="N236" s="173"/>
      <c r="O236" s="173"/>
      <c r="P236" s="173"/>
      <c r="Q236" s="173"/>
      <c r="R236" s="173"/>
      <c r="S236" s="173"/>
      <c r="T236" s="174"/>
      <c r="AT236" s="168" t="s">
        <v>143</v>
      </c>
      <c r="AU236" s="168" t="s">
        <v>83</v>
      </c>
      <c r="AV236" s="12" t="s">
        <v>83</v>
      </c>
      <c r="AW236" s="12" t="s">
        <v>30</v>
      </c>
      <c r="AX236" s="12" t="s">
        <v>81</v>
      </c>
      <c r="AY236" s="168" t="s">
        <v>132</v>
      </c>
    </row>
    <row r="237" spans="2:65" s="1" customFormat="1" ht="24" customHeight="1">
      <c r="B237" s="150"/>
      <c r="C237" s="151" t="s">
        <v>340</v>
      </c>
      <c r="D237" s="151" t="s">
        <v>134</v>
      </c>
      <c r="E237" s="152" t="s">
        <v>1148</v>
      </c>
      <c r="F237" s="153" t="s">
        <v>1131</v>
      </c>
      <c r="G237" s="154" t="s">
        <v>335</v>
      </c>
      <c r="H237" s="155">
        <v>10</v>
      </c>
      <c r="I237" s="156"/>
      <c r="J237" s="157">
        <f>ROUND(I237*H237,2)</f>
        <v>0</v>
      </c>
      <c r="K237" s="153" t="s">
        <v>1</v>
      </c>
      <c r="L237" s="32"/>
      <c r="M237" s="158" t="s">
        <v>1</v>
      </c>
      <c r="N237" s="159" t="s">
        <v>38</v>
      </c>
      <c r="O237" s="55"/>
      <c r="P237" s="160">
        <f>O237*H237</f>
        <v>0</v>
      </c>
      <c r="Q237" s="160">
        <v>8.7000000000000001E-4</v>
      </c>
      <c r="R237" s="160">
        <f>Q237*H237</f>
        <v>8.6999999999999994E-3</v>
      </c>
      <c r="S237" s="160">
        <v>0</v>
      </c>
      <c r="T237" s="161">
        <f>S237*H237</f>
        <v>0</v>
      </c>
      <c r="AR237" s="162" t="s">
        <v>139</v>
      </c>
      <c r="AT237" s="162" t="s">
        <v>134</v>
      </c>
      <c r="AU237" s="162" t="s">
        <v>83</v>
      </c>
      <c r="AY237" s="17" t="s">
        <v>132</v>
      </c>
      <c r="BE237" s="163">
        <f>IF(N237="základní",J237,0)</f>
        <v>0</v>
      </c>
      <c r="BF237" s="163">
        <f>IF(N237="snížená",J237,0)</f>
        <v>0</v>
      </c>
      <c r="BG237" s="163">
        <f>IF(N237="zákl. přenesená",J237,0)</f>
        <v>0</v>
      </c>
      <c r="BH237" s="163">
        <f>IF(N237="sníž. přenesená",J237,0)</f>
        <v>0</v>
      </c>
      <c r="BI237" s="163">
        <f>IF(N237="nulová",J237,0)</f>
        <v>0</v>
      </c>
      <c r="BJ237" s="17" t="s">
        <v>81</v>
      </c>
      <c r="BK237" s="163">
        <f>ROUND(I237*H237,2)</f>
        <v>0</v>
      </c>
      <c r="BL237" s="17" t="s">
        <v>139</v>
      </c>
      <c r="BM237" s="162" t="s">
        <v>1149</v>
      </c>
    </row>
    <row r="238" spans="2:65" s="12" customFormat="1" ht="11.25">
      <c r="B238" s="167"/>
      <c r="D238" s="164" t="s">
        <v>143</v>
      </c>
      <c r="E238" s="168" t="s">
        <v>1</v>
      </c>
      <c r="F238" s="169" t="s">
        <v>1150</v>
      </c>
      <c r="H238" s="170">
        <v>10</v>
      </c>
      <c r="I238" s="171"/>
      <c r="L238" s="167"/>
      <c r="M238" s="172"/>
      <c r="N238" s="173"/>
      <c r="O238" s="173"/>
      <c r="P238" s="173"/>
      <c r="Q238" s="173"/>
      <c r="R238" s="173"/>
      <c r="S238" s="173"/>
      <c r="T238" s="174"/>
      <c r="AT238" s="168" t="s">
        <v>143</v>
      </c>
      <c r="AU238" s="168" t="s">
        <v>83</v>
      </c>
      <c r="AV238" s="12" t="s">
        <v>83</v>
      </c>
      <c r="AW238" s="12" t="s">
        <v>30</v>
      </c>
      <c r="AX238" s="12" t="s">
        <v>81</v>
      </c>
      <c r="AY238" s="168" t="s">
        <v>132</v>
      </c>
    </row>
    <row r="239" spans="2:65" s="1" customFormat="1" ht="16.5" customHeight="1">
      <c r="B239" s="150"/>
      <c r="C239" s="184" t="s">
        <v>345</v>
      </c>
      <c r="D239" s="184" t="s">
        <v>200</v>
      </c>
      <c r="E239" s="185" t="s">
        <v>1151</v>
      </c>
      <c r="F239" s="186" t="s">
        <v>1152</v>
      </c>
      <c r="G239" s="187" t="s">
        <v>335</v>
      </c>
      <c r="H239" s="188">
        <v>10</v>
      </c>
      <c r="I239" s="189"/>
      <c r="J239" s="190">
        <f>ROUND(I239*H239,2)</f>
        <v>0</v>
      </c>
      <c r="K239" s="186" t="s">
        <v>1</v>
      </c>
      <c r="L239" s="191"/>
      <c r="M239" s="192" t="s">
        <v>1</v>
      </c>
      <c r="N239" s="193" t="s">
        <v>38</v>
      </c>
      <c r="O239" s="55"/>
      <c r="P239" s="160">
        <f>O239*H239</f>
        <v>0</v>
      </c>
      <c r="Q239" s="160">
        <v>5.5000000000000003E-4</v>
      </c>
      <c r="R239" s="160">
        <f>Q239*H239</f>
        <v>5.5000000000000005E-3</v>
      </c>
      <c r="S239" s="160">
        <v>0</v>
      </c>
      <c r="T239" s="161">
        <f>S239*H239</f>
        <v>0</v>
      </c>
      <c r="AR239" s="162" t="s">
        <v>183</v>
      </c>
      <c r="AT239" s="162" t="s">
        <v>200</v>
      </c>
      <c r="AU239" s="162" t="s">
        <v>83</v>
      </c>
      <c r="AY239" s="17" t="s">
        <v>132</v>
      </c>
      <c r="BE239" s="163">
        <f>IF(N239="základní",J239,0)</f>
        <v>0</v>
      </c>
      <c r="BF239" s="163">
        <f>IF(N239="snížená",J239,0)</f>
        <v>0</v>
      </c>
      <c r="BG239" s="163">
        <f>IF(N239="zákl. přenesená",J239,0)</f>
        <v>0</v>
      </c>
      <c r="BH239" s="163">
        <f>IF(N239="sníž. přenesená",J239,0)</f>
        <v>0</v>
      </c>
      <c r="BI239" s="163">
        <f>IF(N239="nulová",J239,0)</f>
        <v>0</v>
      </c>
      <c r="BJ239" s="17" t="s">
        <v>81</v>
      </c>
      <c r="BK239" s="163">
        <f>ROUND(I239*H239,2)</f>
        <v>0</v>
      </c>
      <c r="BL239" s="17" t="s">
        <v>139</v>
      </c>
      <c r="BM239" s="162" t="s">
        <v>1153</v>
      </c>
    </row>
    <row r="240" spans="2:65" s="12" customFormat="1" ht="11.25">
      <c r="B240" s="167"/>
      <c r="D240" s="164" t="s">
        <v>143</v>
      </c>
      <c r="E240" s="168" t="s">
        <v>1</v>
      </c>
      <c r="F240" s="169" t="s">
        <v>799</v>
      </c>
      <c r="H240" s="170">
        <v>10</v>
      </c>
      <c r="I240" s="171"/>
      <c r="L240" s="167"/>
      <c r="M240" s="172"/>
      <c r="N240" s="173"/>
      <c r="O240" s="173"/>
      <c r="P240" s="173"/>
      <c r="Q240" s="173"/>
      <c r="R240" s="173"/>
      <c r="S240" s="173"/>
      <c r="T240" s="174"/>
      <c r="AT240" s="168" t="s">
        <v>143</v>
      </c>
      <c r="AU240" s="168" t="s">
        <v>83</v>
      </c>
      <c r="AV240" s="12" t="s">
        <v>83</v>
      </c>
      <c r="AW240" s="12" t="s">
        <v>30</v>
      </c>
      <c r="AX240" s="12" t="s">
        <v>81</v>
      </c>
      <c r="AY240" s="168" t="s">
        <v>132</v>
      </c>
    </row>
    <row r="241" spans="2:65" s="1" customFormat="1" ht="24" customHeight="1">
      <c r="B241" s="150"/>
      <c r="C241" s="151" t="s">
        <v>350</v>
      </c>
      <c r="D241" s="151" t="s">
        <v>134</v>
      </c>
      <c r="E241" s="152" t="s">
        <v>1154</v>
      </c>
      <c r="F241" s="153" t="s">
        <v>1155</v>
      </c>
      <c r="G241" s="154" t="s">
        <v>335</v>
      </c>
      <c r="H241" s="155">
        <v>10</v>
      </c>
      <c r="I241" s="156"/>
      <c r="J241" s="157">
        <f>ROUND(I241*H241,2)</f>
        <v>0</v>
      </c>
      <c r="K241" s="153" t="s">
        <v>424</v>
      </c>
      <c r="L241" s="32"/>
      <c r="M241" s="158" t="s">
        <v>1</v>
      </c>
      <c r="N241" s="159" t="s">
        <v>38</v>
      </c>
      <c r="O241" s="55"/>
      <c r="P241" s="160">
        <f>O241*H241</f>
        <v>0</v>
      </c>
      <c r="Q241" s="160">
        <v>2.0000000000000002E-5</v>
      </c>
      <c r="R241" s="160">
        <f>Q241*H241</f>
        <v>2.0000000000000001E-4</v>
      </c>
      <c r="S241" s="160">
        <v>0</v>
      </c>
      <c r="T241" s="161">
        <f>S241*H241</f>
        <v>0</v>
      </c>
      <c r="AR241" s="162" t="s">
        <v>139</v>
      </c>
      <c r="AT241" s="162" t="s">
        <v>134</v>
      </c>
      <c r="AU241" s="162" t="s">
        <v>83</v>
      </c>
      <c r="AY241" s="17" t="s">
        <v>132</v>
      </c>
      <c r="BE241" s="163">
        <f>IF(N241="základní",J241,0)</f>
        <v>0</v>
      </c>
      <c r="BF241" s="163">
        <f>IF(N241="snížená",J241,0)</f>
        <v>0</v>
      </c>
      <c r="BG241" s="163">
        <f>IF(N241="zákl. přenesená",J241,0)</f>
        <v>0</v>
      </c>
      <c r="BH241" s="163">
        <f>IF(N241="sníž. přenesená",J241,0)</f>
        <v>0</v>
      </c>
      <c r="BI241" s="163">
        <f>IF(N241="nulová",J241,0)</f>
        <v>0</v>
      </c>
      <c r="BJ241" s="17" t="s">
        <v>81</v>
      </c>
      <c r="BK241" s="163">
        <f>ROUND(I241*H241,2)</f>
        <v>0</v>
      </c>
      <c r="BL241" s="17" t="s">
        <v>139</v>
      </c>
      <c r="BM241" s="162" t="s">
        <v>1156</v>
      </c>
    </row>
    <row r="242" spans="2:65" s="12" customFormat="1" ht="11.25">
      <c r="B242" s="167"/>
      <c r="D242" s="164" t="s">
        <v>143</v>
      </c>
      <c r="E242" s="168" t="s">
        <v>1</v>
      </c>
      <c r="F242" s="169" t="s">
        <v>1150</v>
      </c>
      <c r="H242" s="170">
        <v>10</v>
      </c>
      <c r="I242" s="171"/>
      <c r="L242" s="167"/>
      <c r="M242" s="172"/>
      <c r="N242" s="173"/>
      <c r="O242" s="173"/>
      <c r="P242" s="173"/>
      <c r="Q242" s="173"/>
      <c r="R242" s="173"/>
      <c r="S242" s="173"/>
      <c r="T242" s="174"/>
      <c r="AT242" s="168" t="s">
        <v>143</v>
      </c>
      <c r="AU242" s="168" t="s">
        <v>83</v>
      </c>
      <c r="AV242" s="12" t="s">
        <v>83</v>
      </c>
      <c r="AW242" s="12" t="s">
        <v>30</v>
      </c>
      <c r="AX242" s="12" t="s">
        <v>81</v>
      </c>
      <c r="AY242" s="168" t="s">
        <v>132</v>
      </c>
    </row>
    <row r="243" spans="2:65" s="1" customFormat="1" ht="16.5" customHeight="1">
      <c r="B243" s="150"/>
      <c r="C243" s="184" t="s">
        <v>354</v>
      </c>
      <c r="D243" s="184" t="s">
        <v>200</v>
      </c>
      <c r="E243" s="185" t="s">
        <v>1157</v>
      </c>
      <c r="F243" s="186" t="s">
        <v>1158</v>
      </c>
      <c r="G243" s="187" t="s">
        <v>335</v>
      </c>
      <c r="H243" s="188">
        <v>10</v>
      </c>
      <c r="I243" s="189"/>
      <c r="J243" s="190">
        <f>ROUND(I243*H243,2)</f>
        <v>0</v>
      </c>
      <c r="K243" s="186" t="s">
        <v>424</v>
      </c>
      <c r="L243" s="191"/>
      <c r="M243" s="192" t="s">
        <v>1</v>
      </c>
      <c r="N243" s="193" t="s">
        <v>38</v>
      </c>
      <c r="O243" s="55"/>
      <c r="P243" s="160">
        <f>O243*H243</f>
        <v>0</v>
      </c>
      <c r="Q243" s="160">
        <v>2.2000000000000001E-4</v>
      </c>
      <c r="R243" s="160">
        <f>Q243*H243</f>
        <v>2.2000000000000001E-3</v>
      </c>
      <c r="S243" s="160">
        <v>0</v>
      </c>
      <c r="T243" s="161">
        <f>S243*H243</f>
        <v>0</v>
      </c>
      <c r="AR243" s="162" t="s">
        <v>183</v>
      </c>
      <c r="AT243" s="162" t="s">
        <v>200</v>
      </c>
      <c r="AU243" s="162" t="s">
        <v>83</v>
      </c>
      <c r="AY243" s="17" t="s">
        <v>132</v>
      </c>
      <c r="BE243" s="163">
        <f>IF(N243="základní",J243,0)</f>
        <v>0</v>
      </c>
      <c r="BF243" s="163">
        <f>IF(N243="snížená",J243,0)</f>
        <v>0</v>
      </c>
      <c r="BG243" s="163">
        <f>IF(N243="zákl. přenesená",J243,0)</f>
        <v>0</v>
      </c>
      <c r="BH243" s="163">
        <f>IF(N243="sníž. přenesená",J243,0)</f>
        <v>0</v>
      </c>
      <c r="BI243" s="163">
        <f>IF(N243="nulová",J243,0)</f>
        <v>0</v>
      </c>
      <c r="BJ243" s="17" t="s">
        <v>81</v>
      </c>
      <c r="BK243" s="163">
        <f>ROUND(I243*H243,2)</f>
        <v>0</v>
      </c>
      <c r="BL243" s="17" t="s">
        <v>139</v>
      </c>
      <c r="BM243" s="162" t="s">
        <v>1159</v>
      </c>
    </row>
    <row r="244" spans="2:65" s="12" customFormat="1" ht="11.25">
      <c r="B244" s="167"/>
      <c r="D244" s="164" t="s">
        <v>143</v>
      </c>
      <c r="E244" s="168" t="s">
        <v>1</v>
      </c>
      <c r="F244" s="169" t="s">
        <v>799</v>
      </c>
      <c r="H244" s="170">
        <v>10</v>
      </c>
      <c r="I244" s="171"/>
      <c r="L244" s="167"/>
      <c r="M244" s="172"/>
      <c r="N244" s="173"/>
      <c r="O244" s="173"/>
      <c r="P244" s="173"/>
      <c r="Q244" s="173"/>
      <c r="R244" s="173"/>
      <c r="S244" s="173"/>
      <c r="T244" s="174"/>
      <c r="AT244" s="168" t="s">
        <v>143</v>
      </c>
      <c r="AU244" s="168" t="s">
        <v>83</v>
      </c>
      <c r="AV244" s="12" t="s">
        <v>83</v>
      </c>
      <c r="AW244" s="12" t="s">
        <v>30</v>
      </c>
      <c r="AX244" s="12" t="s">
        <v>81</v>
      </c>
      <c r="AY244" s="168" t="s">
        <v>132</v>
      </c>
    </row>
    <row r="245" spans="2:65" s="1" customFormat="1" ht="48" customHeight="1">
      <c r="B245" s="150"/>
      <c r="C245" s="151" t="s">
        <v>358</v>
      </c>
      <c r="D245" s="151" t="s">
        <v>134</v>
      </c>
      <c r="E245" s="152" t="s">
        <v>1160</v>
      </c>
      <c r="F245" s="153" t="s">
        <v>1161</v>
      </c>
      <c r="G245" s="154" t="s">
        <v>335</v>
      </c>
      <c r="H245" s="155">
        <v>20</v>
      </c>
      <c r="I245" s="156"/>
      <c r="J245" s="157">
        <f>ROUND(I245*H245,2)</f>
        <v>0</v>
      </c>
      <c r="K245" s="153" t="s">
        <v>1</v>
      </c>
      <c r="L245" s="32"/>
      <c r="M245" s="158" t="s">
        <v>1</v>
      </c>
      <c r="N245" s="159" t="s">
        <v>38</v>
      </c>
      <c r="O245" s="55"/>
      <c r="P245" s="160">
        <f>O245*H245</f>
        <v>0</v>
      </c>
      <c r="Q245" s="160">
        <v>7.2000000000000005E-4</v>
      </c>
      <c r="R245" s="160">
        <f>Q245*H245</f>
        <v>1.4400000000000001E-2</v>
      </c>
      <c r="S245" s="160">
        <v>0</v>
      </c>
      <c r="T245" s="161">
        <f>S245*H245</f>
        <v>0</v>
      </c>
      <c r="AR245" s="162" t="s">
        <v>139</v>
      </c>
      <c r="AT245" s="162" t="s">
        <v>134</v>
      </c>
      <c r="AU245" s="162" t="s">
        <v>83</v>
      </c>
      <c r="AY245" s="17" t="s">
        <v>132</v>
      </c>
      <c r="BE245" s="163">
        <f>IF(N245="základní",J245,0)</f>
        <v>0</v>
      </c>
      <c r="BF245" s="163">
        <f>IF(N245="snížená",J245,0)</f>
        <v>0</v>
      </c>
      <c r="BG245" s="163">
        <f>IF(N245="zákl. přenesená",J245,0)</f>
        <v>0</v>
      </c>
      <c r="BH245" s="163">
        <f>IF(N245="sníž. přenesená",J245,0)</f>
        <v>0</v>
      </c>
      <c r="BI245" s="163">
        <f>IF(N245="nulová",J245,0)</f>
        <v>0</v>
      </c>
      <c r="BJ245" s="17" t="s">
        <v>81</v>
      </c>
      <c r="BK245" s="163">
        <f>ROUND(I245*H245,2)</f>
        <v>0</v>
      </c>
      <c r="BL245" s="17" t="s">
        <v>139</v>
      </c>
      <c r="BM245" s="162" t="s">
        <v>1162</v>
      </c>
    </row>
    <row r="246" spans="2:65" s="12" customFormat="1" ht="11.25">
      <c r="B246" s="167"/>
      <c r="D246" s="164" t="s">
        <v>143</v>
      </c>
      <c r="E246" s="168" t="s">
        <v>1</v>
      </c>
      <c r="F246" s="169" t="s">
        <v>1163</v>
      </c>
      <c r="H246" s="170">
        <v>20</v>
      </c>
      <c r="I246" s="171"/>
      <c r="L246" s="167"/>
      <c r="M246" s="172"/>
      <c r="N246" s="173"/>
      <c r="O246" s="173"/>
      <c r="P246" s="173"/>
      <c r="Q246" s="173"/>
      <c r="R246" s="173"/>
      <c r="S246" s="173"/>
      <c r="T246" s="174"/>
      <c r="AT246" s="168" t="s">
        <v>143</v>
      </c>
      <c r="AU246" s="168" t="s">
        <v>83</v>
      </c>
      <c r="AV246" s="12" t="s">
        <v>83</v>
      </c>
      <c r="AW246" s="12" t="s">
        <v>30</v>
      </c>
      <c r="AX246" s="12" t="s">
        <v>81</v>
      </c>
      <c r="AY246" s="168" t="s">
        <v>132</v>
      </c>
    </row>
    <row r="247" spans="2:65" s="1" customFormat="1" ht="16.5" customHeight="1">
      <c r="B247" s="150"/>
      <c r="C247" s="184" t="s">
        <v>362</v>
      </c>
      <c r="D247" s="184" t="s">
        <v>200</v>
      </c>
      <c r="E247" s="185" t="s">
        <v>1164</v>
      </c>
      <c r="F247" s="186" t="s">
        <v>1165</v>
      </c>
      <c r="G247" s="187" t="s">
        <v>335</v>
      </c>
      <c r="H247" s="188">
        <v>10</v>
      </c>
      <c r="I247" s="189"/>
      <c r="J247" s="190">
        <f>ROUND(I247*H247,2)</f>
        <v>0</v>
      </c>
      <c r="K247" s="186" t="s">
        <v>1</v>
      </c>
      <c r="L247" s="191"/>
      <c r="M247" s="192" t="s">
        <v>1</v>
      </c>
      <c r="N247" s="193" t="s">
        <v>38</v>
      </c>
      <c r="O247" s="55"/>
      <c r="P247" s="160">
        <f>O247*H247</f>
        <v>0</v>
      </c>
      <c r="Q247" s="160">
        <v>8.0000000000000004E-4</v>
      </c>
      <c r="R247" s="160">
        <f>Q247*H247</f>
        <v>8.0000000000000002E-3</v>
      </c>
      <c r="S247" s="160">
        <v>0</v>
      </c>
      <c r="T247" s="161">
        <f>S247*H247</f>
        <v>0</v>
      </c>
      <c r="AR247" s="162" t="s">
        <v>183</v>
      </c>
      <c r="AT247" s="162" t="s">
        <v>200</v>
      </c>
      <c r="AU247" s="162" t="s">
        <v>83</v>
      </c>
      <c r="AY247" s="17" t="s">
        <v>132</v>
      </c>
      <c r="BE247" s="163">
        <f>IF(N247="základní",J247,0)</f>
        <v>0</v>
      </c>
      <c r="BF247" s="163">
        <f>IF(N247="snížená",J247,0)</f>
        <v>0</v>
      </c>
      <c r="BG247" s="163">
        <f>IF(N247="zákl. přenesená",J247,0)</f>
        <v>0</v>
      </c>
      <c r="BH247" s="163">
        <f>IF(N247="sníž. přenesená",J247,0)</f>
        <v>0</v>
      </c>
      <c r="BI247" s="163">
        <f>IF(N247="nulová",J247,0)</f>
        <v>0</v>
      </c>
      <c r="BJ247" s="17" t="s">
        <v>81</v>
      </c>
      <c r="BK247" s="163">
        <f>ROUND(I247*H247,2)</f>
        <v>0</v>
      </c>
      <c r="BL247" s="17" t="s">
        <v>139</v>
      </c>
      <c r="BM247" s="162" t="s">
        <v>1166</v>
      </c>
    </row>
    <row r="248" spans="2:65" s="12" customFormat="1" ht="11.25">
      <c r="B248" s="167"/>
      <c r="D248" s="164" t="s">
        <v>143</v>
      </c>
      <c r="E248" s="168" t="s">
        <v>1</v>
      </c>
      <c r="F248" s="169" t="s">
        <v>799</v>
      </c>
      <c r="H248" s="170">
        <v>10</v>
      </c>
      <c r="I248" s="171"/>
      <c r="L248" s="167"/>
      <c r="M248" s="172"/>
      <c r="N248" s="173"/>
      <c r="O248" s="173"/>
      <c r="P248" s="173"/>
      <c r="Q248" s="173"/>
      <c r="R248" s="173"/>
      <c r="S248" s="173"/>
      <c r="T248" s="174"/>
      <c r="AT248" s="168" t="s">
        <v>143</v>
      </c>
      <c r="AU248" s="168" t="s">
        <v>83</v>
      </c>
      <c r="AV248" s="12" t="s">
        <v>83</v>
      </c>
      <c r="AW248" s="12" t="s">
        <v>30</v>
      </c>
      <c r="AX248" s="12" t="s">
        <v>81</v>
      </c>
      <c r="AY248" s="168" t="s">
        <v>132</v>
      </c>
    </row>
    <row r="249" spans="2:65" s="1" customFormat="1" ht="24" customHeight="1">
      <c r="B249" s="150"/>
      <c r="C249" s="184" t="s">
        <v>366</v>
      </c>
      <c r="D249" s="184" t="s">
        <v>200</v>
      </c>
      <c r="E249" s="185" t="s">
        <v>1167</v>
      </c>
      <c r="F249" s="186" t="s">
        <v>1168</v>
      </c>
      <c r="G249" s="187" t="s">
        <v>335</v>
      </c>
      <c r="H249" s="188">
        <v>10</v>
      </c>
      <c r="I249" s="189"/>
      <c r="J249" s="190">
        <f>ROUND(I249*H249,2)</f>
        <v>0</v>
      </c>
      <c r="K249" s="186" t="s">
        <v>1</v>
      </c>
      <c r="L249" s="191"/>
      <c r="M249" s="192" t="s">
        <v>1</v>
      </c>
      <c r="N249" s="193" t="s">
        <v>38</v>
      </c>
      <c r="O249" s="55"/>
      <c r="P249" s="160">
        <f>O249*H249</f>
        <v>0</v>
      </c>
      <c r="Q249" s="160">
        <v>3.3E-3</v>
      </c>
      <c r="R249" s="160">
        <f>Q249*H249</f>
        <v>3.3000000000000002E-2</v>
      </c>
      <c r="S249" s="160">
        <v>0</v>
      </c>
      <c r="T249" s="161">
        <f>S249*H249</f>
        <v>0</v>
      </c>
      <c r="AR249" s="162" t="s">
        <v>183</v>
      </c>
      <c r="AT249" s="162" t="s">
        <v>200</v>
      </c>
      <c r="AU249" s="162" t="s">
        <v>83</v>
      </c>
      <c r="AY249" s="17" t="s">
        <v>132</v>
      </c>
      <c r="BE249" s="163">
        <f>IF(N249="základní",J249,0)</f>
        <v>0</v>
      </c>
      <c r="BF249" s="163">
        <f>IF(N249="snížená",J249,0)</f>
        <v>0</v>
      </c>
      <c r="BG249" s="163">
        <f>IF(N249="zákl. přenesená",J249,0)</f>
        <v>0</v>
      </c>
      <c r="BH249" s="163">
        <f>IF(N249="sníž. přenesená",J249,0)</f>
        <v>0</v>
      </c>
      <c r="BI249" s="163">
        <f>IF(N249="nulová",J249,0)</f>
        <v>0</v>
      </c>
      <c r="BJ249" s="17" t="s">
        <v>81</v>
      </c>
      <c r="BK249" s="163">
        <f>ROUND(I249*H249,2)</f>
        <v>0</v>
      </c>
      <c r="BL249" s="17" t="s">
        <v>139</v>
      </c>
      <c r="BM249" s="162" t="s">
        <v>1169</v>
      </c>
    </row>
    <row r="250" spans="2:65" s="12" customFormat="1" ht="11.25">
      <c r="B250" s="167"/>
      <c r="D250" s="164" t="s">
        <v>143</v>
      </c>
      <c r="E250" s="168" t="s">
        <v>1</v>
      </c>
      <c r="F250" s="169" t="s">
        <v>799</v>
      </c>
      <c r="H250" s="170">
        <v>10</v>
      </c>
      <c r="I250" s="171"/>
      <c r="L250" s="167"/>
      <c r="M250" s="172"/>
      <c r="N250" s="173"/>
      <c r="O250" s="173"/>
      <c r="P250" s="173"/>
      <c r="Q250" s="173"/>
      <c r="R250" s="173"/>
      <c r="S250" s="173"/>
      <c r="T250" s="174"/>
      <c r="AT250" s="168" t="s">
        <v>143</v>
      </c>
      <c r="AU250" s="168" t="s">
        <v>83</v>
      </c>
      <c r="AV250" s="12" t="s">
        <v>83</v>
      </c>
      <c r="AW250" s="12" t="s">
        <v>30</v>
      </c>
      <c r="AX250" s="12" t="s">
        <v>81</v>
      </c>
      <c r="AY250" s="168" t="s">
        <v>132</v>
      </c>
    </row>
    <row r="251" spans="2:65" s="1" customFormat="1" ht="36" customHeight="1">
      <c r="B251" s="150"/>
      <c r="C251" s="151" t="s">
        <v>372</v>
      </c>
      <c r="D251" s="151" t="s">
        <v>134</v>
      </c>
      <c r="E251" s="152" t="s">
        <v>1170</v>
      </c>
      <c r="F251" s="153" t="s">
        <v>1171</v>
      </c>
      <c r="G251" s="154" t="s">
        <v>335</v>
      </c>
      <c r="H251" s="155">
        <v>10</v>
      </c>
      <c r="I251" s="156"/>
      <c r="J251" s="157">
        <f>ROUND(I251*H251,2)</f>
        <v>0</v>
      </c>
      <c r="K251" s="153" t="s">
        <v>424</v>
      </c>
      <c r="L251" s="32"/>
      <c r="M251" s="158" t="s">
        <v>1</v>
      </c>
      <c r="N251" s="159" t="s">
        <v>38</v>
      </c>
      <c r="O251" s="55"/>
      <c r="P251" s="160">
        <f>O251*H251</f>
        <v>0</v>
      </c>
      <c r="Q251" s="160">
        <v>0</v>
      </c>
      <c r="R251" s="160">
        <f>Q251*H251</f>
        <v>0</v>
      </c>
      <c r="S251" s="160">
        <v>0</v>
      </c>
      <c r="T251" s="161">
        <f>S251*H251</f>
        <v>0</v>
      </c>
      <c r="AR251" s="162" t="s">
        <v>139</v>
      </c>
      <c r="AT251" s="162" t="s">
        <v>134</v>
      </c>
      <c r="AU251" s="162" t="s">
        <v>83</v>
      </c>
      <c r="AY251" s="17" t="s">
        <v>132</v>
      </c>
      <c r="BE251" s="163">
        <f>IF(N251="základní",J251,0)</f>
        <v>0</v>
      </c>
      <c r="BF251" s="163">
        <f>IF(N251="snížená",J251,0)</f>
        <v>0</v>
      </c>
      <c r="BG251" s="163">
        <f>IF(N251="zákl. přenesená",J251,0)</f>
        <v>0</v>
      </c>
      <c r="BH251" s="163">
        <f>IF(N251="sníž. přenesená",J251,0)</f>
        <v>0</v>
      </c>
      <c r="BI251" s="163">
        <f>IF(N251="nulová",J251,0)</f>
        <v>0</v>
      </c>
      <c r="BJ251" s="17" t="s">
        <v>81</v>
      </c>
      <c r="BK251" s="163">
        <f>ROUND(I251*H251,2)</f>
        <v>0</v>
      </c>
      <c r="BL251" s="17" t="s">
        <v>139</v>
      </c>
      <c r="BM251" s="162" t="s">
        <v>1172</v>
      </c>
    </row>
    <row r="252" spans="2:65" s="12" customFormat="1" ht="11.25">
      <c r="B252" s="167"/>
      <c r="D252" s="164" t="s">
        <v>143</v>
      </c>
      <c r="E252" s="168" t="s">
        <v>1</v>
      </c>
      <c r="F252" s="169" t="s">
        <v>1173</v>
      </c>
      <c r="H252" s="170">
        <v>10</v>
      </c>
      <c r="I252" s="171"/>
      <c r="L252" s="167"/>
      <c r="M252" s="172"/>
      <c r="N252" s="173"/>
      <c r="O252" s="173"/>
      <c r="P252" s="173"/>
      <c r="Q252" s="173"/>
      <c r="R252" s="173"/>
      <c r="S252" s="173"/>
      <c r="T252" s="174"/>
      <c r="AT252" s="168" t="s">
        <v>143</v>
      </c>
      <c r="AU252" s="168" t="s">
        <v>83</v>
      </c>
      <c r="AV252" s="12" t="s">
        <v>83</v>
      </c>
      <c r="AW252" s="12" t="s">
        <v>30</v>
      </c>
      <c r="AX252" s="12" t="s">
        <v>81</v>
      </c>
      <c r="AY252" s="168" t="s">
        <v>132</v>
      </c>
    </row>
    <row r="253" spans="2:65" s="1" customFormat="1" ht="16.5" customHeight="1">
      <c r="B253" s="150"/>
      <c r="C253" s="184" t="s">
        <v>377</v>
      </c>
      <c r="D253" s="184" t="s">
        <v>200</v>
      </c>
      <c r="E253" s="185" t="s">
        <v>1174</v>
      </c>
      <c r="F253" s="186" t="s">
        <v>1175</v>
      </c>
      <c r="G253" s="187" t="s">
        <v>335</v>
      </c>
      <c r="H253" s="188">
        <v>10</v>
      </c>
      <c r="I253" s="189"/>
      <c r="J253" s="190">
        <f>ROUND(I253*H253,2)</f>
        <v>0</v>
      </c>
      <c r="K253" s="186" t="s">
        <v>1</v>
      </c>
      <c r="L253" s="191"/>
      <c r="M253" s="192" t="s">
        <v>1</v>
      </c>
      <c r="N253" s="193" t="s">
        <v>38</v>
      </c>
      <c r="O253" s="55"/>
      <c r="P253" s="160">
        <f>O253*H253</f>
        <v>0</v>
      </c>
      <c r="Q253" s="160">
        <v>3.5999999999999999E-3</v>
      </c>
      <c r="R253" s="160">
        <f>Q253*H253</f>
        <v>3.5999999999999997E-2</v>
      </c>
      <c r="S253" s="160">
        <v>0</v>
      </c>
      <c r="T253" s="161">
        <f>S253*H253</f>
        <v>0</v>
      </c>
      <c r="AR253" s="162" t="s">
        <v>183</v>
      </c>
      <c r="AT253" s="162" t="s">
        <v>200</v>
      </c>
      <c r="AU253" s="162" t="s">
        <v>83</v>
      </c>
      <c r="AY253" s="17" t="s">
        <v>132</v>
      </c>
      <c r="BE253" s="163">
        <f>IF(N253="základní",J253,0)</f>
        <v>0</v>
      </c>
      <c r="BF253" s="163">
        <f>IF(N253="snížená",J253,0)</f>
        <v>0</v>
      </c>
      <c r="BG253" s="163">
        <f>IF(N253="zákl. přenesená",J253,0)</f>
        <v>0</v>
      </c>
      <c r="BH253" s="163">
        <f>IF(N253="sníž. přenesená",J253,0)</f>
        <v>0</v>
      </c>
      <c r="BI253" s="163">
        <f>IF(N253="nulová",J253,0)</f>
        <v>0</v>
      </c>
      <c r="BJ253" s="17" t="s">
        <v>81</v>
      </c>
      <c r="BK253" s="163">
        <f>ROUND(I253*H253,2)</f>
        <v>0</v>
      </c>
      <c r="BL253" s="17" t="s">
        <v>139</v>
      </c>
      <c r="BM253" s="162" t="s">
        <v>1176</v>
      </c>
    </row>
    <row r="254" spans="2:65" s="12" customFormat="1" ht="11.25">
      <c r="B254" s="167"/>
      <c r="D254" s="164" t="s">
        <v>143</v>
      </c>
      <c r="E254" s="168" t="s">
        <v>1</v>
      </c>
      <c r="F254" s="169" t="s">
        <v>1177</v>
      </c>
      <c r="H254" s="170">
        <v>10</v>
      </c>
      <c r="I254" s="171"/>
      <c r="L254" s="167"/>
      <c r="M254" s="172"/>
      <c r="N254" s="173"/>
      <c r="O254" s="173"/>
      <c r="P254" s="173"/>
      <c r="Q254" s="173"/>
      <c r="R254" s="173"/>
      <c r="S254" s="173"/>
      <c r="T254" s="174"/>
      <c r="AT254" s="168" t="s">
        <v>143</v>
      </c>
      <c r="AU254" s="168" t="s">
        <v>83</v>
      </c>
      <c r="AV254" s="12" t="s">
        <v>83</v>
      </c>
      <c r="AW254" s="12" t="s">
        <v>30</v>
      </c>
      <c r="AX254" s="12" t="s">
        <v>81</v>
      </c>
      <c r="AY254" s="168" t="s">
        <v>132</v>
      </c>
    </row>
    <row r="255" spans="2:65" s="1" customFormat="1" ht="24" customHeight="1">
      <c r="B255" s="150"/>
      <c r="C255" s="151" t="s">
        <v>383</v>
      </c>
      <c r="D255" s="151" t="s">
        <v>134</v>
      </c>
      <c r="E255" s="152" t="s">
        <v>1178</v>
      </c>
      <c r="F255" s="153" t="s">
        <v>1179</v>
      </c>
      <c r="G255" s="154" t="s">
        <v>262</v>
      </c>
      <c r="H255" s="155">
        <v>54.4</v>
      </c>
      <c r="I255" s="156"/>
      <c r="J255" s="157">
        <f>ROUND(I255*H255,2)</f>
        <v>0</v>
      </c>
      <c r="K255" s="153" t="s">
        <v>1</v>
      </c>
      <c r="L255" s="32"/>
      <c r="M255" s="158" t="s">
        <v>1</v>
      </c>
      <c r="N255" s="159" t="s">
        <v>38</v>
      </c>
      <c r="O255" s="55"/>
      <c r="P255" s="160">
        <f>O255*H255</f>
        <v>0</v>
      </c>
      <c r="Q255" s="160">
        <v>0</v>
      </c>
      <c r="R255" s="160">
        <f>Q255*H255</f>
        <v>0</v>
      </c>
      <c r="S255" s="160">
        <v>0</v>
      </c>
      <c r="T255" s="161">
        <f>S255*H255</f>
        <v>0</v>
      </c>
      <c r="AR255" s="162" t="s">
        <v>139</v>
      </c>
      <c r="AT255" s="162" t="s">
        <v>134</v>
      </c>
      <c r="AU255" s="162" t="s">
        <v>83</v>
      </c>
      <c r="AY255" s="17" t="s">
        <v>132</v>
      </c>
      <c r="BE255" s="163">
        <f>IF(N255="základní",J255,0)</f>
        <v>0</v>
      </c>
      <c r="BF255" s="163">
        <f>IF(N255="snížená",J255,0)</f>
        <v>0</v>
      </c>
      <c r="BG255" s="163">
        <f>IF(N255="zákl. přenesená",J255,0)</f>
        <v>0</v>
      </c>
      <c r="BH255" s="163">
        <f>IF(N255="sníž. přenesená",J255,0)</f>
        <v>0</v>
      </c>
      <c r="BI255" s="163">
        <f>IF(N255="nulová",J255,0)</f>
        <v>0</v>
      </c>
      <c r="BJ255" s="17" t="s">
        <v>81</v>
      </c>
      <c r="BK255" s="163">
        <f>ROUND(I255*H255,2)</f>
        <v>0</v>
      </c>
      <c r="BL255" s="17" t="s">
        <v>139</v>
      </c>
      <c r="BM255" s="162" t="s">
        <v>1180</v>
      </c>
    </row>
    <row r="256" spans="2:65" s="12" customFormat="1" ht="11.25">
      <c r="B256" s="167"/>
      <c r="D256" s="164" t="s">
        <v>143</v>
      </c>
      <c r="E256" s="168" t="s">
        <v>1</v>
      </c>
      <c r="F256" s="169" t="s">
        <v>1181</v>
      </c>
      <c r="H256" s="170">
        <v>54.4</v>
      </c>
      <c r="I256" s="171"/>
      <c r="L256" s="167"/>
      <c r="M256" s="172"/>
      <c r="N256" s="173"/>
      <c r="O256" s="173"/>
      <c r="P256" s="173"/>
      <c r="Q256" s="173"/>
      <c r="R256" s="173"/>
      <c r="S256" s="173"/>
      <c r="T256" s="174"/>
      <c r="AT256" s="168" t="s">
        <v>143</v>
      </c>
      <c r="AU256" s="168" t="s">
        <v>83</v>
      </c>
      <c r="AV256" s="12" t="s">
        <v>83</v>
      </c>
      <c r="AW256" s="12" t="s">
        <v>30</v>
      </c>
      <c r="AX256" s="12" t="s">
        <v>81</v>
      </c>
      <c r="AY256" s="168" t="s">
        <v>132</v>
      </c>
    </row>
    <row r="257" spans="2:65" s="1" customFormat="1" ht="16.5" customHeight="1">
      <c r="B257" s="150"/>
      <c r="C257" s="151" t="s">
        <v>389</v>
      </c>
      <c r="D257" s="151" t="s">
        <v>134</v>
      </c>
      <c r="E257" s="152" t="s">
        <v>1182</v>
      </c>
      <c r="F257" s="153" t="s">
        <v>1183</v>
      </c>
      <c r="G257" s="154" t="s">
        <v>262</v>
      </c>
      <c r="H257" s="155">
        <v>54.4</v>
      </c>
      <c r="I257" s="156"/>
      <c r="J257" s="157">
        <f>ROUND(I257*H257,2)</f>
        <v>0</v>
      </c>
      <c r="K257" s="153" t="s">
        <v>424</v>
      </c>
      <c r="L257" s="32"/>
      <c r="M257" s="158" t="s">
        <v>1</v>
      </c>
      <c r="N257" s="159" t="s">
        <v>38</v>
      </c>
      <c r="O257" s="55"/>
      <c r="P257" s="160">
        <f>O257*H257</f>
        <v>0</v>
      </c>
      <c r="Q257" s="160">
        <v>0</v>
      </c>
      <c r="R257" s="160">
        <f>Q257*H257</f>
        <v>0</v>
      </c>
      <c r="S257" s="160">
        <v>0</v>
      </c>
      <c r="T257" s="161">
        <f>S257*H257</f>
        <v>0</v>
      </c>
      <c r="AR257" s="162" t="s">
        <v>139</v>
      </c>
      <c r="AT257" s="162" t="s">
        <v>134</v>
      </c>
      <c r="AU257" s="162" t="s">
        <v>83</v>
      </c>
      <c r="AY257" s="17" t="s">
        <v>132</v>
      </c>
      <c r="BE257" s="163">
        <f>IF(N257="základní",J257,0)</f>
        <v>0</v>
      </c>
      <c r="BF257" s="163">
        <f>IF(N257="snížená",J257,0)</f>
        <v>0</v>
      </c>
      <c r="BG257" s="163">
        <f>IF(N257="zákl. přenesená",J257,0)</f>
        <v>0</v>
      </c>
      <c r="BH257" s="163">
        <f>IF(N257="sníž. přenesená",J257,0)</f>
        <v>0</v>
      </c>
      <c r="BI257" s="163">
        <f>IF(N257="nulová",J257,0)</f>
        <v>0</v>
      </c>
      <c r="BJ257" s="17" t="s">
        <v>81</v>
      </c>
      <c r="BK257" s="163">
        <f>ROUND(I257*H257,2)</f>
        <v>0</v>
      </c>
      <c r="BL257" s="17" t="s">
        <v>139</v>
      </c>
      <c r="BM257" s="162" t="s">
        <v>1184</v>
      </c>
    </row>
    <row r="258" spans="2:65" s="12" customFormat="1" ht="11.25">
      <c r="B258" s="167"/>
      <c r="D258" s="164" t="s">
        <v>143</v>
      </c>
      <c r="E258" s="168" t="s">
        <v>1</v>
      </c>
      <c r="F258" s="169" t="s">
        <v>1181</v>
      </c>
      <c r="H258" s="170">
        <v>54.4</v>
      </c>
      <c r="I258" s="171"/>
      <c r="L258" s="167"/>
      <c r="M258" s="172"/>
      <c r="N258" s="173"/>
      <c r="O258" s="173"/>
      <c r="P258" s="173"/>
      <c r="Q258" s="173"/>
      <c r="R258" s="173"/>
      <c r="S258" s="173"/>
      <c r="T258" s="174"/>
      <c r="AT258" s="168" t="s">
        <v>143</v>
      </c>
      <c r="AU258" s="168" t="s">
        <v>83</v>
      </c>
      <c r="AV258" s="12" t="s">
        <v>83</v>
      </c>
      <c r="AW258" s="12" t="s">
        <v>30</v>
      </c>
      <c r="AX258" s="12" t="s">
        <v>81</v>
      </c>
      <c r="AY258" s="168" t="s">
        <v>132</v>
      </c>
    </row>
    <row r="259" spans="2:65" s="1" customFormat="1" ht="24" customHeight="1">
      <c r="B259" s="150"/>
      <c r="C259" s="151" t="s">
        <v>394</v>
      </c>
      <c r="D259" s="151" t="s">
        <v>134</v>
      </c>
      <c r="E259" s="152" t="s">
        <v>593</v>
      </c>
      <c r="F259" s="153" t="s">
        <v>594</v>
      </c>
      <c r="G259" s="154" t="s">
        <v>335</v>
      </c>
      <c r="H259" s="155">
        <v>1</v>
      </c>
      <c r="I259" s="156"/>
      <c r="J259" s="157">
        <f>ROUND(I259*H259,2)</f>
        <v>0</v>
      </c>
      <c r="K259" s="153" t="s">
        <v>424</v>
      </c>
      <c r="L259" s="32"/>
      <c r="M259" s="158" t="s">
        <v>1</v>
      </c>
      <c r="N259" s="159" t="s">
        <v>38</v>
      </c>
      <c r="O259" s="55"/>
      <c r="P259" s="160">
        <f>O259*H259</f>
        <v>0</v>
      </c>
      <c r="Q259" s="160">
        <v>0.46009</v>
      </c>
      <c r="R259" s="160">
        <f>Q259*H259</f>
        <v>0.46009</v>
      </c>
      <c r="S259" s="160">
        <v>0</v>
      </c>
      <c r="T259" s="161">
        <f>S259*H259</f>
        <v>0</v>
      </c>
      <c r="AR259" s="162" t="s">
        <v>139</v>
      </c>
      <c r="AT259" s="162" t="s">
        <v>134</v>
      </c>
      <c r="AU259" s="162" t="s">
        <v>83</v>
      </c>
      <c r="AY259" s="17" t="s">
        <v>132</v>
      </c>
      <c r="BE259" s="163">
        <f>IF(N259="základní",J259,0)</f>
        <v>0</v>
      </c>
      <c r="BF259" s="163">
        <f>IF(N259="snížená",J259,0)</f>
        <v>0</v>
      </c>
      <c r="BG259" s="163">
        <f>IF(N259="zákl. přenesená",J259,0)</f>
        <v>0</v>
      </c>
      <c r="BH259" s="163">
        <f>IF(N259="sníž. přenesená",J259,0)</f>
        <v>0</v>
      </c>
      <c r="BI259" s="163">
        <f>IF(N259="nulová",J259,0)</f>
        <v>0</v>
      </c>
      <c r="BJ259" s="17" t="s">
        <v>81</v>
      </c>
      <c r="BK259" s="163">
        <f>ROUND(I259*H259,2)</f>
        <v>0</v>
      </c>
      <c r="BL259" s="17" t="s">
        <v>139</v>
      </c>
      <c r="BM259" s="162" t="s">
        <v>1185</v>
      </c>
    </row>
    <row r="260" spans="2:65" s="12" customFormat="1" ht="11.25">
      <c r="B260" s="167"/>
      <c r="D260" s="164" t="s">
        <v>143</v>
      </c>
      <c r="E260" s="168" t="s">
        <v>1</v>
      </c>
      <c r="F260" s="169" t="s">
        <v>547</v>
      </c>
      <c r="H260" s="170">
        <v>1</v>
      </c>
      <c r="I260" s="171"/>
      <c r="L260" s="167"/>
      <c r="M260" s="172"/>
      <c r="N260" s="173"/>
      <c r="O260" s="173"/>
      <c r="P260" s="173"/>
      <c r="Q260" s="173"/>
      <c r="R260" s="173"/>
      <c r="S260" s="173"/>
      <c r="T260" s="174"/>
      <c r="AT260" s="168" t="s">
        <v>143</v>
      </c>
      <c r="AU260" s="168" t="s">
        <v>83</v>
      </c>
      <c r="AV260" s="12" t="s">
        <v>83</v>
      </c>
      <c r="AW260" s="12" t="s">
        <v>30</v>
      </c>
      <c r="AX260" s="12" t="s">
        <v>81</v>
      </c>
      <c r="AY260" s="168" t="s">
        <v>132</v>
      </c>
    </row>
    <row r="261" spans="2:65" s="1" customFormat="1" ht="36" customHeight="1">
      <c r="B261" s="150"/>
      <c r="C261" s="151" t="s">
        <v>399</v>
      </c>
      <c r="D261" s="151" t="s">
        <v>134</v>
      </c>
      <c r="E261" s="152" t="s">
        <v>1186</v>
      </c>
      <c r="F261" s="153" t="s">
        <v>1187</v>
      </c>
      <c r="G261" s="154" t="s">
        <v>335</v>
      </c>
      <c r="H261" s="155">
        <v>10</v>
      </c>
      <c r="I261" s="156"/>
      <c r="J261" s="157">
        <f>ROUND(I261*H261,2)</f>
        <v>0</v>
      </c>
      <c r="K261" s="153" t="s">
        <v>424</v>
      </c>
      <c r="L261" s="32"/>
      <c r="M261" s="158" t="s">
        <v>1</v>
      </c>
      <c r="N261" s="159" t="s">
        <v>38</v>
      </c>
      <c r="O261" s="55"/>
      <c r="P261" s="160">
        <f>O261*H261</f>
        <v>0</v>
      </c>
      <c r="Q261" s="160">
        <v>0.36191000000000001</v>
      </c>
      <c r="R261" s="160">
        <f>Q261*H261</f>
        <v>3.6191</v>
      </c>
      <c r="S261" s="160">
        <v>0</v>
      </c>
      <c r="T261" s="161">
        <f>S261*H261</f>
        <v>0</v>
      </c>
      <c r="AR261" s="162" t="s">
        <v>139</v>
      </c>
      <c r="AT261" s="162" t="s">
        <v>134</v>
      </c>
      <c r="AU261" s="162" t="s">
        <v>83</v>
      </c>
      <c r="AY261" s="17" t="s">
        <v>132</v>
      </c>
      <c r="BE261" s="163">
        <f>IF(N261="základní",J261,0)</f>
        <v>0</v>
      </c>
      <c r="BF261" s="163">
        <f>IF(N261="snížená",J261,0)</f>
        <v>0</v>
      </c>
      <c r="BG261" s="163">
        <f>IF(N261="zákl. přenesená",J261,0)</f>
        <v>0</v>
      </c>
      <c r="BH261" s="163">
        <f>IF(N261="sníž. přenesená",J261,0)</f>
        <v>0</v>
      </c>
      <c r="BI261" s="163">
        <f>IF(N261="nulová",J261,0)</f>
        <v>0</v>
      </c>
      <c r="BJ261" s="17" t="s">
        <v>81</v>
      </c>
      <c r="BK261" s="163">
        <f>ROUND(I261*H261,2)</f>
        <v>0</v>
      </c>
      <c r="BL261" s="17" t="s">
        <v>139</v>
      </c>
      <c r="BM261" s="162" t="s">
        <v>1188</v>
      </c>
    </row>
    <row r="262" spans="2:65" s="12" customFormat="1" ht="11.25">
      <c r="B262" s="167"/>
      <c r="D262" s="164" t="s">
        <v>143</v>
      </c>
      <c r="E262" s="168" t="s">
        <v>1</v>
      </c>
      <c r="F262" s="169" t="s">
        <v>1150</v>
      </c>
      <c r="H262" s="170">
        <v>10</v>
      </c>
      <c r="I262" s="171"/>
      <c r="L262" s="167"/>
      <c r="M262" s="172"/>
      <c r="N262" s="173"/>
      <c r="O262" s="173"/>
      <c r="P262" s="173"/>
      <c r="Q262" s="173"/>
      <c r="R262" s="173"/>
      <c r="S262" s="173"/>
      <c r="T262" s="174"/>
      <c r="AT262" s="168" t="s">
        <v>143</v>
      </c>
      <c r="AU262" s="168" t="s">
        <v>83</v>
      </c>
      <c r="AV262" s="12" t="s">
        <v>83</v>
      </c>
      <c r="AW262" s="12" t="s">
        <v>30</v>
      </c>
      <c r="AX262" s="12" t="s">
        <v>81</v>
      </c>
      <c r="AY262" s="168" t="s">
        <v>132</v>
      </c>
    </row>
    <row r="263" spans="2:65" s="1" customFormat="1" ht="16.5" customHeight="1">
      <c r="B263" s="150"/>
      <c r="C263" s="184" t="s">
        <v>404</v>
      </c>
      <c r="D263" s="184" t="s">
        <v>200</v>
      </c>
      <c r="E263" s="185" t="s">
        <v>1189</v>
      </c>
      <c r="F263" s="186" t="s">
        <v>1190</v>
      </c>
      <c r="G263" s="187" t="s">
        <v>335</v>
      </c>
      <c r="H263" s="188">
        <v>10</v>
      </c>
      <c r="I263" s="189"/>
      <c r="J263" s="190">
        <f>ROUND(I263*H263,2)</f>
        <v>0</v>
      </c>
      <c r="K263" s="186" t="s">
        <v>424</v>
      </c>
      <c r="L263" s="191"/>
      <c r="M263" s="192" t="s">
        <v>1</v>
      </c>
      <c r="N263" s="193" t="s">
        <v>38</v>
      </c>
      <c r="O263" s="55"/>
      <c r="P263" s="160">
        <f>O263*H263</f>
        <v>0</v>
      </c>
      <c r="Q263" s="160">
        <v>0.12</v>
      </c>
      <c r="R263" s="160">
        <f>Q263*H263</f>
        <v>1.2</v>
      </c>
      <c r="S263" s="160">
        <v>0</v>
      </c>
      <c r="T263" s="161">
        <f>S263*H263</f>
        <v>0</v>
      </c>
      <c r="AR263" s="162" t="s">
        <v>183</v>
      </c>
      <c r="AT263" s="162" t="s">
        <v>200</v>
      </c>
      <c r="AU263" s="162" t="s">
        <v>83</v>
      </c>
      <c r="AY263" s="17" t="s">
        <v>132</v>
      </c>
      <c r="BE263" s="163">
        <f>IF(N263="základní",J263,0)</f>
        <v>0</v>
      </c>
      <c r="BF263" s="163">
        <f>IF(N263="snížená",J263,0)</f>
        <v>0</v>
      </c>
      <c r="BG263" s="163">
        <f>IF(N263="zákl. přenesená",J263,0)</f>
        <v>0</v>
      </c>
      <c r="BH263" s="163">
        <f>IF(N263="sníž. přenesená",J263,0)</f>
        <v>0</v>
      </c>
      <c r="BI263" s="163">
        <f>IF(N263="nulová",J263,0)</f>
        <v>0</v>
      </c>
      <c r="BJ263" s="17" t="s">
        <v>81</v>
      </c>
      <c r="BK263" s="163">
        <f>ROUND(I263*H263,2)</f>
        <v>0</v>
      </c>
      <c r="BL263" s="17" t="s">
        <v>139</v>
      </c>
      <c r="BM263" s="162" t="s">
        <v>1191</v>
      </c>
    </row>
    <row r="264" spans="2:65" s="12" customFormat="1" ht="11.25">
      <c r="B264" s="167"/>
      <c r="D264" s="164" t="s">
        <v>143</v>
      </c>
      <c r="E264" s="168" t="s">
        <v>1</v>
      </c>
      <c r="F264" s="169" t="s">
        <v>799</v>
      </c>
      <c r="H264" s="170">
        <v>10</v>
      </c>
      <c r="I264" s="171"/>
      <c r="L264" s="167"/>
      <c r="M264" s="172"/>
      <c r="N264" s="173"/>
      <c r="O264" s="173"/>
      <c r="P264" s="173"/>
      <c r="Q264" s="173"/>
      <c r="R264" s="173"/>
      <c r="S264" s="173"/>
      <c r="T264" s="174"/>
      <c r="AT264" s="168" t="s">
        <v>143</v>
      </c>
      <c r="AU264" s="168" t="s">
        <v>83</v>
      </c>
      <c r="AV264" s="12" t="s">
        <v>83</v>
      </c>
      <c r="AW264" s="12" t="s">
        <v>30</v>
      </c>
      <c r="AX264" s="12" t="s">
        <v>81</v>
      </c>
      <c r="AY264" s="168" t="s">
        <v>132</v>
      </c>
    </row>
    <row r="265" spans="2:65" s="1" customFormat="1" ht="16.5" customHeight="1">
      <c r="B265" s="150"/>
      <c r="C265" s="151" t="s">
        <v>410</v>
      </c>
      <c r="D265" s="151" t="s">
        <v>134</v>
      </c>
      <c r="E265" s="152" t="s">
        <v>1192</v>
      </c>
      <c r="F265" s="153" t="s">
        <v>1193</v>
      </c>
      <c r="G265" s="154" t="s">
        <v>335</v>
      </c>
      <c r="H265" s="155">
        <v>10</v>
      </c>
      <c r="I265" s="156"/>
      <c r="J265" s="157">
        <f>ROUND(I265*H265,2)</f>
        <v>0</v>
      </c>
      <c r="K265" s="153" t="s">
        <v>424</v>
      </c>
      <c r="L265" s="32"/>
      <c r="M265" s="158" t="s">
        <v>1</v>
      </c>
      <c r="N265" s="159" t="s">
        <v>38</v>
      </c>
      <c r="O265" s="55"/>
      <c r="P265" s="160">
        <f>O265*H265</f>
        <v>0</v>
      </c>
      <c r="Q265" s="160">
        <v>0</v>
      </c>
      <c r="R265" s="160">
        <f>Q265*H265</f>
        <v>0</v>
      </c>
      <c r="S265" s="160">
        <v>0</v>
      </c>
      <c r="T265" s="161">
        <f>S265*H265</f>
        <v>0</v>
      </c>
      <c r="AR265" s="162" t="s">
        <v>139</v>
      </c>
      <c r="AT265" s="162" t="s">
        <v>134</v>
      </c>
      <c r="AU265" s="162" t="s">
        <v>83</v>
      </c>
      <c r="AY265" s="17" t="s">
        <v>132</v>
      </c>
      <c r="BE265" s="163">
        <f>IF(N265="základní",J265,0)</f>
        <v>0</v>
      </c>
      <c r="BF265" s="163">
        <f>IF(N265="snížená",J265,0)</f>
        <v>0</v>
      </c>
      <c r="BG265" s="163">
        <f>IF(N265="zákl. přenesená",J265,0)</f>
        <v>0</v>
      </c>
      <c r="BH265" s="163">
        <f>IF(N265="sníž. přenesená",J265,0)</f>
        <v>0</v>
      </c>
      <c r="BI265" s="163">
        <f>IF(N265="nulová",J265,0)</f>
        <v>0</v>
      </c>
      <c r="BJ265" s="17" t="s">
        <v>81</v>
      </c>
      <c r="BK265" s="163">
        <f>ROUND(I265*H265,2)</f>
        <v>0</v>
      </c>
      <c r="BL265" s="17" t="s">
        <v>139</v>
      </c>
      <c r="BM265" s="162" t="s">
        <v>1194</v>
      </c>
    </row>
    <row r="266" spans="2:65" s="12" customFormat="1" ht="11.25">
      <c r="B266" s="167"/>
      <c r="D266" s="164" t="s">
        <v>143</v>
      </c>
      <c r="E266" s="168" t="s">
        <v>1</v>
      </c>
      <c r="F266" s="169" t="s">
        <v>1150</v>
      </c>
      <c r="H266" s="170">
        <v>10</v>
      </c>
      <c r="I266" s="171"/>
      <c r="L266" s="167"/>
      <c r="M266" s="172"/>
      <c r="N266" s="173"/>
      <c r="O266" s="173"/>
      <c r="P266" s="173"/>
      <c r="Q266" s="173"/>
      <c r="R266" s="173"/>
      <c r="S266" s="173"/>
      <c r="T266" s="174"/>
      <c r="AT266" s="168" t="s">
        <v>143</v>
      </c>
      <c r="AU266" s="168" t="s">
        <v>83</v>
      </c>
      <c r="AV266" s="12" t="s">
        <v>83</v>
      </c>
      <c r="AW266" s="12" t="s">
        <v>30</v>
      </c>
      <c r="AX266" s="12" t="s">
        <v>81</v>
      </c>
      <c r="AY266" s="168" t="s">
        <v>132</v>
      </c>
    </row>
    <row r="267" spans="2:65" s="1" customFormat="1" ht="24" customHeight="1">
      <c r="B267" s="150"/>
      <c r="C267" s="184" t="s">
        <v>639</v>
      </c>
      <c r="D267" s="184" t="s">
        <v>200</v>
      </c>
      <c r="E267" s="185" t="s">
        <v>1195</v>
      </c>
      <c r="F267" s="186" t="s">
        <v>1196</v>
      </c>
      <c r="G267" s="187" t="s">
        <v>335</v>
      </c>
      <c r="H267" s="188">
        <v>10</v>
      </c>
      <c r="I267" s="189"/>
      <c r="J267" s="190">
        <f>ROUND(I267*H267,2)</f>
        <v>0</v>
      </c>
      <c r="K267" s="186" t="s">
        <v>1</v>
      </c>
      <c r="L267" s="191"/>
      <c r="M267" s="192" t="s">
        <v>1</v>
      </c>
      <c r="N267" s="193" t="s">
        <v>38</v>
      </c>
      <c r="O267" s="55"/>
      <c r="P267" s="160">
        <f>O267*H267</f>
        <v>0</v>
      </c>
      <c r="Q267" s="160">
        <v>6.1999999999999998E-3</v>
      </c>
      <c r="R267" s="160">
        <f>Q267*H267</f>
        <v>6.2E-2</v>
      </c>
      <c r="S267" s="160">
        <v>0</v>
      </c>
      <c r="T267" s="161">
        <f>S267*H267</f>
        <v>0</v>
      </c>
      <c r="AR267" s="162" t="s">
        <v>183</v>
      </c>
      <c r="AT267" s="162" t="s">
        <v>200</v>
      </c>
      <c r="AU267" s="162" t="s">
        <v>83</v>
      </c>
      <c r="AY267" s="17" t="s">
        <v>132</v>
      </c>
      <c r="BE267" s="163">
        <f>IF(N267="základní",J267,0)</f>
        <v>0</v>
      </c>
      <c r="BF267" s="163">
        <f>IF(N267="snížená",J267,0)</f>
        <v>0</v>
      </c>
      <c r="BG267" s="163">
        <f>IF(N267="zákl. přenesená",J267,0)</f>
        <v>0</v>
      </c>
      <c r="BH267" s="163">
        <f>IF(N267="sníž. přenesená",J267,0)</f>
        <v>0</v>
      </c>
      <c r="BI267" s="163">
        <f>IF(N267="nulová",J267,0)</f>
        <v>0</v>
      </c>
      <c r="BJ267" s="17" t="s">
        <v>81</v>
      </c>
      <c r="BK267" s="163">
        <f>ROUND(I267*H267,2)</f>
        <v>0</v>
      </c>
      <c r="BL267" s="17" t="s">
        <v>139</v>
      </c>
      <c r="BM267" s="162" t="s">
        <v>1197</v>
      </c>
    </row>
    <row r="268" spans="2:65" s="12" customFormat="1" ht="11.25">
      <c r="B268" s="167"/>
      <c r="D268" s="164" t="s">
        <v>143</v>
      </c>
      <c r="E268" s="168" t="s">
        <v>1</v>
      </c>
      <c r="F268" s="169" t="s">
        <v>799</v>
      </c>
      <c r="H268" s="170">
        <v>10</v>
      </c>
      <c r="I268" s="171"/>
      <c r="L268" s="167"/>
      <c r="M268" s="172"/>
      <c r="N268" s="173"/>
      <c r="O268" s="173"/>
      <c r="P268" s="173"/>
      <c r="Q268" s="173"/>
      <c r="R268" s="173"/>
      <c r="S268" s="173"/>
      <c r="T268" s="174"/>
      <c r="AT268" s="168" t="s">
        <v>143</v>
      </c>
      <c r="AU268" s="168" t="s">
        <v>83</v>
      </c>
      <c r="AV268" s="12" t="s">
        <v>83</v>
      </c>
      <c r="AW268" s="12" t="s">
        <v>30</v>
      </c>
      <c r="AX268" s="12" t="s">
        <v>81</v>
      </c>
      <c r="AY268" s="168" t="s">
        <v>132</v>
      </c>
    </row>
    <row r="269" spans="2:65" s="1" customFormat="1" ht="16.5" customHeight="1">
      <c r="B269" s="150"/>
      <c r="C269" s="151" t="s">
        <v>643</v>
      </c>
      <c r="D269" s="151" t="s">
        <v>134</v>
      </c>
      <c r="E269" s="152" t="s">
        <v>1198</v>
      </c>
      <c r="F269" s="153" t="s">
        <v>1199</v>
      </c>
      <c r="G269" s="154" t="s">
        <v>335</v>
      </c>
      <c r="H269" s="155">
        <v>10</v>
      </c>
      <c r="I269" s="156"/>
      <c r="J269" s="157">
        <f>ROUND(I269*H269,2)</f>
        <v>0</v>
      </c>
      <c r="K269" s="153" t="s">
        <v>424</v>
      </c>
      <c r="L269" s="32"/>
      <c r="M269" s="158" t="s">
        <v>1</v>
      </c>
      <c r="N269" s="159" t="s">
        <v>38</v>
      </c>
      <c r="O269" s="55"/>
      <c r="P269" s="160">
        <f>O269*H269</f>
        <v>0</v>
      </c>
      <c r="Q269" s="160">
        <v>0.12303</v>
      </c>
      <c r="R269" s="160">
        <f>Q269*H269</f>
        <v>1.2302999999999999</v>
      </c>
      <c r="S269" s="160">
        <v>0</v>
      </c>
      <c r="T269" s="161">
        <f>S269*H269</f>
        <v>0</v>
      </c>
      <c r="AR269" s="162" t="s">
        <v>139</v>
      </c>
      <c r="AT269" s="162" t="s">
        <v>134</v>
      </c>
      <c r="AU269" s="162" t="s">
        <v>83</v>
      </c>
      <c r="AY269" s="17" t="s">
        <v>132</v>
      </c>
      <c r="BE269" s="163">
        <f>IF(N269="základní",J269,0)</f>
        <v>0</v>
      </c>
      <c r="BF269" s="163">
        <f>IF(N269="snížená",J269,0)</f>
        <v>0</v>
      </c>
      <c r="BG269" s="163">
        <f>IF(N269="zákl. přenesená",J269,0)</f>
        <v>0</v>
      </c>
      <c r="BH269" s="163">
        <f>IF(N269="sníž. přenesená",J269,0)</f>
        <v>0</v>
      </c>
      <c r="BI269" s="163">
        <f>IF(N269="nulová",J269,0)</f>
        <v>0</v>
      </c>
      <c r="BJ269" s="17" t="s">
        <v>81</v>
      </c>
      <c r="BK269" s="163">
        <f>ROUND(I269*H269,2)</f>
        <v>0</v>
      </c>
      <c r="BL269" s="17" t="s">
        <v>139</v>
      </c>
      <c r="BM269" s="162" t="s">
        <v>1200</v>
      </c>
    </row>
    <row r="270" spans="2:65" s="12" customFormat="1" ht="11.25">
      <c r="B270" s="167"/>
      <c r="D270" s="164" t="s">
        <v>143</v>
      </c>
      <c r="E270" s="168" t="s">
        <v>1</v>
      </c>
      <c r="F270" s="169" t="s">
        <v>1173</v>
      </c>
      <c r="H270" s="170">
        <v>10</v>
      </c>
      <c r="I270" s="171"/>
      <c r="L270" s="167"/>
      <c r="M270" s="172"/>
      <c r="N270" s="173"/>
      <c r="O270" s="173"/>
      <c r="P270" s="173"/>
      <c r="Q270" s="173"/>
      <c r="R270" s="173"/>
      <c r="S270" s="173"/>
      <c r="T270" s="174"/>
      <c r="AT270" s="168" t="s">
        <v>143</v>
      </c>
      <c r="AU270" s="168" t="s">
        <v>83</v>
      </c>
      <c r="AV270" s="12" t="s">
        <v>83</v>
      </c>
      <c r="AW270" s="12" t="s">
        <v>30</v>
      </c>
      <c r="AX270" s="12" t="s">
        <v>81</v>
      </c>
      <c r="AY270" s="168" t="s">
        <v>132</v>
      </c>
    </row>
    <row r="271" spans="2:65" s="1" customFormat="1" ht="24" customHeight="1">
      <c r="B271" s="150"/>
      <c r="C271" s="184" t="s">
        <v>650</v>
      </c>
      <c r="D271" s="184" t="s">
        <v>200</v>
      </c>
      <c r="E271" s="185" t="s">
        <v>1201</v>
      </c>
      <c r="F271" s="186" t="s">
        <v>1202</v>
      </c>
      <c r="G271" s="187" t="s">
        <v>335</v>
      </c>
      <c r="H271" s="188">
        <v>10</v>
      </c>
      <c r="I271" s="189"/>
      <c r="J271" s="190">
        <f>ROUND(I271*H271,2)</f>
        <v>0</v>
      </c>
      <c r="K271" s="186" t="s">
        <v>1</v>
      </c>
      <c r="L271" s="191"/>
      <c r="M271" s="192" t="s">
        <v>1</v>
      </c>
      <c r="N271" s="193" t="s">
        <v>38</v>
      </c>
      <c r="O271" s="55"/>
      <c r="P271" s="160">
        <f>O271*H271</f>
        <v>0</v>
      </c>
      <c r="Q271" s="160">
        <v>7.1000000000000004E-3</v>
      </c>
      <c r="R271" s="160">
        <f>Q271*H271</f>
        <v>7.1000000000000008E-2</v>
      </c>
      <c r="S271" s="160">
        <v>0</v>
      </c>
      <c r="T271" s="161">
        <f>S271*H271</f>
        <v>0</v>
      </c>
      <c r="AR271" s="162" t="s">
        <v>183</v>
      </c>
      <c r="AT271" s="162" t="s">
        <v>200</v>
      </c>
      <c r="AU271" s="162" t="s">
        <v>83</v>
      </c>
      <c r="AY271" s="17" t="s">
        <v>132</v>
      </c>
      <c r="BE271" s="163">
        <f>IF(N271="základní",J271,0)</f>
        <v>0</v>
      </c>
      <c r="BF271" s="163">
        <f>IF(N271="snížená",J271,0)</f>
        <v>0</v>
      </c>
      <c r="BG271" s="163">
        <f>IF(N271="zákl. přenesená",J271,0)</f>
        <v>0</v>
      </c>
      <c r="BH271" s="163">
        <f>IF(N271="sníž. přenesená",J271,0)</f>
        <v>0</v>
      </c>
      <c r="BI271" s="163">
        <f>IF(N271="nulová",J271,0)</f>
        <v>0</v>
      </c>
      <c r="BJ271" s="17" t="s">
        <v>81</v>
      </c>
      <c r="BK271" s="163">
        <f>ROUND(I271*H271,2)</f>
        <v>0</v>
      </c>
      <c r="BL271" s="17" t="s">
        <v>139</v>
      </c>
      <c r="BM271" s="162" t="s">
        <v>1203</v>
      </c>
    </row>
    <row r="272" spans="2:65" s="12" customFormat="1" ht="11.25">
      <c r="B272" s="167"/>
      <c r="D272" s="164" t="s">
        <v>143</v>
      </c>
      <c r="E272" s="168" t="s">
        <v>1</v>
      </c>
      <c r="F272" s="169" t="s">
        <v>799</v>
      </c>
      <c r="H272" s="170">
        <v>10</v>
      </c>
      <c r="I272" s="171"/>
      <c r="L272" s="167"/>
      <c r="M272" s="172"/>
      <c r="N272" s="173"/>
      <c r="O272" s="173"/>
      <c r="P272" s="173"/>
      <c r="Q272" s="173"/>
      <c r="R272" s="173"/>
      <c r="S272" s="173"/>
      <c r="T272" s="174"/>
      <c r="AT272" s="168" t="s">
        <v>143</v>
      </c>
      <c r="AU272" s="168" t="s">
        <v>83</v>
      </c>
      <c r="AV272" s="12" t="s">
        <v>83</v>
      </c>
      <c r="AW272" s="12" t="s">
        <v>30</v>
      </c>
      <c r="AX272" s="12" t="s">
        <v>81</v>
      </c>
      <c r="AY272" s="168" t="s">
        <v>132</v>
      </c>
    </row>
    <row r="273" spans="2:65" s="1" customFormat="1" ht="16.5" customHeight="1">
      <c r="B273" s="150"/>
      <c r="C273" s="184" t="s">
        <v>655</v>
      </c>
      <c r="D273" s="184" t="s">
        <v>200</v>
      </c>
      <c r="E273" s="185" t="s">
        <v>1010</v>
      </c>
      <c r="F273" s="186" t="s">
        <v>1011</v>
      </c>
      <c r="G273" s="187" t="s">
        <v>335</v>
      </c>
      <c r="H273" s="188">
        <v>10</v>
      </c>
      <c r="I273" s="189"/>
      <c r="J273" s="190">
        <f>ROUND(I273*H273,2)</f>
        <v>0</v>
      </c>
      <c r="K273" s="186" t="s">
        <v>1</v>
      </c>
      <c r="L273" s="191"/>
      <c r="M273" s="192" t="s">
        <v>1</v>
      </c>
      <c r="N273" s="193" t="s">
        <v>38</v>
      </c>
      <c r="O273" s="55"/>
      <c r="P273" s="160">
        <f>O273*H273</f>
        <v>0</v>
      </c>
      <c r="Q273" s="160">
        <v>6.4999999999999997E-4</v>
      </c>
      <c r="R273" s="160">
        <f>Q273*H273</f>
        <v>6.4999999999999997E-3</v>
      </c>
      <c r="S273" s="160">
        <v>0</v>
      </c>
      <c r="T273" s="161">
        <f>S273*H273</f>
        <v>0</v>
      </c>
      <c r="AR273" s="162" t="s">
        <v>183</v>
      </c>
      <c r="AT273" s="162" t="s">
        <v>200</v>
      </c>
      <c r="AU273" s="162" t="s">
        <v>83</v>
      </c>
      <c r="AY273" s="17" t="s">
        <v>132</v>
      </c>
      <c r="BE273" s="163">
        <f>IF(N273="základní",J273,0)</f>
        <v>0</v>
      </c>
      <c r="BF273" s="163">
        <f>IF(N273="snížená",J273,0)</f>
        <v>0</v>
      </c>
      <c r="BG273" s="163">
        <f>IF(N273="zákl. přenesená",J273,0)</f>
        <v>0</v>
      </c>
      <c r="BH273" s="163">
        <f>IF(N273="sníž. přenesená",J273,0)</f>
        <v>0</v>
      </c>
      <c r="BI273" s="163">
        <f>IF(N273="nulová",J273,0)</f>
        <v>0</v>
      </c>
      <c r="BJ273" s="17" t="s">
        <v>81</v>
      </c>
      <c r="BK273" s="163">
        <f>ROUND(I273*H273,2)</f>
        <v>0</v>
      </c>
      <c r="BL273" s="17" t="s">
        <v>139</v>
      </c>
      <c r="BM273" s="162" t="s">
        <v>1204</v>
      </c>
    </row>
    <row r="274" spans="2:65" s="12" customFormat="1" ht="11.25">
      <c r="B274" s="167"/>
      <c r="D274" s="164" t="s">
        <v>143</v>
      </c>
      <c r="E274" s="168" t="s">
        <v>1</v>
      </c>
      <c r="F274" s="169" t="s">
        <v>799</v>
      </c>
      <c r="H274" s="170">
        <v>10</v>
      </c>
      <c r="I274" s="171"/>
      <c r="L274" s="167"/>
      <c r="M274" s="172"/>
      <c r="N274" s="173"/>
      <c r="O274" s="173"/>
      <c r="P274" s="173"/>
      <c r="Q274" s="173"/>
      <c r="R274" s="173"/>
      <c r="S274" s="173"/>
      <c r="T274" s="174"/>
      <c r="AT274" s="168" t="s">
        <v>143</v>
      </c>
      <c r="AU274" s="168" t="s">
        <v>83</v>
      </c>
      <c r="AV274" s="12" t="s">
        <v>83</v>
      </c>
      <c r="AW274" s="12" t="s">
        <v>30</v>
      </c>
      <c r="AX274" s="12" t="s">
        <v>81</v>
      </c>
      <c r="AY274" s="168" t="s">
        <v>132</v>
      </c>
    </row>
    <row r="275" spans="2:65" s="1" customFormat="1" ht="16.5" customHeight="1">
      <c r="B275" s="150"/>
      <c r="C275" s="151" t="s">
        <v>660</v>
      </c>
      <c r="D275" s="151" t="s">
        <v>134</v>
      </c>
      <c r="E275" s="152" t="s">
        <v>1019</v>
      </c>
      <c r="F275" s="153" t="s">
        <v>1020</v>
      </c>
      <c r="G275" s="154" t="s">
        <v>262</v>
      </c>
      <c r="H275" s="155">
        <v>54.4</v>
      </c>
      <c r="I275" s="156"/>
      <c r="J275" s="157">
        <f>ROUND(I275*H275,2)</f>
        <v>0</v>
      </c>
      <c r="K275" s="153" t="s">
        <v>424</v>
      </c>
      <c r="L275" s="32"/>
      <c r="M275" s="158" t="s">
        <v>1</v>
      </c>
      <c r="N275" s="159" t="s">
        <v>38</v>
      </c>
      <c r="O275" s="55"/>
      <c r="P275" s="160">
        <f>O275*H275</f>
        <v>0</v>
      </c>
      <c r="Q275" s="160">
        <v>1.9000000000000001E-4</v>
      </c>
      <c r="R275" s="160">
        <f>Q275*H275</f>
        <v>1.0336E-2</v>
      </c>
      <c r="S275" s="160">
        <v>0</v>
      </c>
      <c r="T275" s="161">
        <f>S275*H275</f>
        <v>0</v>
      </c>
      <c r="AR275" s="162" t="s">
        <v>139</v>
      </c>
      <c r="AT275" s="162" t="s">
        <v>134</v>
      </c>
      <c r="AU275" s="162" t="s">
        <v>83</v>
      </c>
      <c r="AY275" s="17" t="s">
        <v>132</v>
      </c>
      <c r="BE275" s="163">
        <f>IF(N275="základní",J275,0)</f>
        <v>0</v>
      </c>
      <c r="BF275" s="163">
        <f>IF(N275="snížená",J275,0)</f>
        <v>0</v>
      </c>
      <c r="BG275" s="163">
        <f>IF(N275="zákl. přenesená",J275,0)</f>
        <v>0</v>
      </c>
      <c r="BH275" s="163">
        <f>IF(N275="sníž. přenesená",J275,0)</f>
        <v>0</v>
      </c>
      <c r="BI275" s="163">
        <f>IF(N275="nulová",J275,0)</f>
        <v>0</v>
      </c>
      <c r="BJ275" s="17" t="s">
        <v>81</v>
      </c>
      <c r="BK275" s="163">
        <f>ROUND(I275*H275,2)</f>
        <v>0</v>
      </c>
      <c r="BL275" s="17" t="s">
        <v>139</v>
      </c>
      <c r="BM275" s="162" t="s">
        <v>1205</v>
      </c>
    </row>
    <row r="276" spans="2:65" s="12" customFormat="1" ht="11.25">
      <c r="B276" s="167"/>
      <c r="D276" s="164" t="s">
        <v>143</v>
      </c>
      <c r="E276" s="168" t="s">
        <v>1</v>
      </c>
      <c r="F276" s="169" t="s">
        <v>1206</v>
      </c>
      <c r="H276" s="170">
        <v>54.4</v>
      </c>
      <c r="I276" s="171"/>
      <c r="L276" s="167"/>
      <c r="M276" s="172"/>
      <c r="N276" s="173"/>
      <c r="O276" s="173"/>
      <c r="P276" s="173"/>
      <c r="Q276" s="173"/>
      <c r="R276" s="173"/>
      <c r="S276" s="173"/>
      <c r="T276" s="174"/>
      <c r="AT276" s="168" t="s">
        <v>143</v>
      </c>
      <c r="AU276" s="168" t="s">
        <v>83</v>
      </c>
      <c r="AV276" s="12" t="s">
        <v>83</v>
      </c>
      <c r="AW276" s="12" t="s">
        <v>30</v>
      </c>
      <c r="AX276" s="12" t="s">
        <v>81</v>
      </c>
      <c r="AY276" s="168" t="s">
        <v>132</v>
      </c>
    </row>
    <row r="277" spans="2:65" s="1" customFormat="1" ht="16.5" customHeight="1">
      <c r="B277" s="150"/>
      <c r="C277" s="151" t="s">
        <v>665</v>
      </c>
      <c r="D277" s="151" t="s">
        <v>134</v>
      </c>
      <c r="E277" s="152" t="s">
        <v>640</v>
      </c>
      <c r="F277" s="153" t="s">
        <v>641</v>
      </c>
      <c r="G277" s="154" t="s">
        <v>262</v>
      </c>
      <c r="H277" s="155">
        <v>54.4</v>
      </c>
      <c r="I277" s="156"/>
      <c r="J277" s="157">
        <f>ROUND(I277*H277,2)</f>
        <v>0</v>
      </c>
      <c r="K277" s="153" t="s">
        <v>424</v>
      </c>
      <c r="L277" s="32"/>
      <c r="M277" s="158" t="s">
        <v>1</v>
      </c>
      <c r="N277" s="159" t="s">
        <v>38</v>
      </c>
      <c r="O277" s="55"/>
      <c r="P277" s="160">
        <f>O277*H277</f>
        <v>0</v>
      </c>
      <c r="Q277" s="160">
        <v>1.2999999999999999E-4</v>
      </c>
      <c r="R277" s="160">
        <f>Q277*H277</f>
        <v>7.0719999999999993E-3</v>
      </c>
      <c r="S277" s="160">
        <v>0</v>
      </c>
      <c r="T277" s="161">
        <f>S277*H277</f>
        <v>0</v>
      </c>
      <c r="AR277" s="162" t="s">
        <v>139</v>
      </c>
      <c r="AT277" s="162" t="s">
        <v>134</v>
      </c>
      <c r="AU277" s="162" t="s">
        <v>83</v>
      </c>
      <c r="AY277" s="17" t="s">
        <v>132</v>
      </c>
      <c r="BE277" s="163">
        <f>IF(N277="základní",J277,0)</f>
        <v>0</v>
      </c>
      <c r="BF277" s="163">
        <f>IF(N277="snížená",J277,0)</f>
        <v>0</v>
      </c>
      <c r="BG277" s="163">
        <f>IF(N277="zákl. přenesená",J277,0)</f>
        <v>0</v>
      </c>
      <c r="BH277" s="163">
        <f>IF(N277="sníž. přenesená",J277,0)</f>
        <v>0</v>
      </c>
      <c r="BI277" s="163">
        <f>IF(N277="nulová",J277,0)</f>
        <v>0</v>
      </c>
      <c r="BJ277" s="17" t="s">
        <v>81</v>
      </c>
      <c r="BK277" s="163">
        <f>ROUND(I277*H277,2)</f>
        <v>0</v>
      </c>
      <c r="BL277" s="17" t="s">
        <v>139</v>
      </c>
      <c r="BM277" s="162" t="s">
        <v>1207</v>
      </c>
    </row>
    <row r="278" spans="2:65" s="12" customFormat="1" ht="11.25">
      <c r="B278" s="167"/>
      <c r="D278" s="164" t="s">
        <v>143</v>
      </c>
      <c r="E278" s="168" t="s">
        <v>1</v>
      </c>
      <c r="F278" s="169" t="s">
        <v>1206</v>
      </c>
      <c r="H278" s="170">
        <v>54.4</v>
      </c>
      <c r="I278" s="171"/>
      <c r="L278" s="167"/>
      <c r="M278" s="172"/>
      <c r="N278" s="173"/>
      <c r="O278" s="173"/>
      <c r="P278" s="173"/>
      <c r="Q278" s="173"/>
      <c r="R278" s="173"/>
      <c r="S278" s="173"/>
      <c r="T278" s="174"/>
      <c r="AT278" s="168" t="s">
        <v>143</v>
      </c>
      <c r="AU278" s="168" t="s">
        <v>83</v>
      </c>
      <c r="AV278" s="12" t="s">
        <v>83</v>
      </c>
      <c r="AW278" s="12" t="s">
        <v>30</v>
      </c>
      <c r="AX278" s="12" t="s">
        <v>73</v>
      </c>
      <c r="AY278" s="168" t="s">
        <v>132</v>
      </c>
    </row>
    <row r="279" spans="2:65" s="13" customFormat="1" ht="11.25">
      <c r="B279" s="175"/>
      <c r="D279" s="164" t="s">
        <v>143</v>
      </c>
      <c r="E279" s="176" t="s">
        <v>1</v>
      </c>
      <c r="F279" s="177" t="s">
        <v>155</v>
      </c>
      <c r="H279" s="178">
        <v>54.4</v>
      </c>
      <c r="I279" s="179"/>
      <c r="L279" s="175"/>
      <c r="M279" s="180"/>
      <c r="N279" s="181"/>
      <c r="O279" s="181"/>
      <c r="P279" s="181"/>
      <c r="Q279" s="181"/>
      <c r="R279" s="181"/>
      <c r="S279" s="181"/>
      <c r="T279" s="182"/>
      <c r="AT279" s="176" t="s">
        <v>143</v>
      </c>
      <c r="AU279" s="176" t="s">
        <v>83</v>
      </c>
      <c r="AV279" s="13" t="s">
        <v>139</v>
      </c>
      <c r="AW279" s="13" t="s">
        <v>30</v>
      </c>
      <c r="AX279" s="13" t="s">
        <v>81</v>
      </c>
      <c r="AY279" s="176" t="s">
        <v>132</v>
      </c>
    </row>
    <row r="280" spans="2:65" s="11" customFormat="1" ht="22.9" customHeight="1">
      <c r="B280" s="137"/>
      <c r="D280" s="138" t="s">
        <v>72</v>
      </c>
      <c r="E280" s="148" t="s">
        <v>408</v>
      </c>
      <c r="F280" s="148" t="s">
        <v>409</v>
      </c>
      <c r="I280" s="140"/>
      <c r="J280" s="149">
        <f>BK280</f>
        <v>0</v>
      </c>
      <c r="L280" s="137"/>
      <c r="M280" s="142"/>
      <c r="N280" s="143"/>
      <c r="O280" s="143"/>
      <c r="P280" s="144">
        <f>P281</f>
        <v>0</v>
      </c>
      <c r="Q280" s="143"/>
      <c r="R280" s="144">
        <f>R281</f>
        <v>0</v>
      </c>
      <c r="S280" s="143"/>
      <c r="T280" s="145">
        <f>T281</f>
        <v>0</v>
      </c>
      <c r="AR280" s="138" t="s">
        <v>81</v>
      </c>
      <c r="AT280" s="146" t="s">
        <v>72</v>
      </c>
      <c r="AU280" s="146" t="s">
        <v>81</v>
      </c>
      <c r="AY280" s="138" t="s">
        <v>132</v>
      </c>
      <c r="BK280" s="147">
        <f>BK281</f>
        <v>0</v>
      </c>
    </row>
    <row r="281" spans="2:65" s="1" customFormat="1" ht="48" customHeight="1">
      <c r="B281" s="150"/>
      <c r="C281" s="151" t="s">
        <v>670</v>
      </c>
      <c r="D281" s="151" t="s">
        <v>134</v>
      </c>
      <c r="E281" s="152" t="s">
        <v>678</v>
      </c>
      <c r="F281" s="153" t="s">
        <v>679</v>
      </c>
      <c r="G281" s="154" t="s">
        <v>203</v>
      </c>
      <c r="H281" s="155">
        <v>43.204999999999998</v>
      </c>
      <c r="I281" s="156"/>
      <c r="J281" s="157">
        <f>ROUND(I281*H281,2)</f>
        <v>0</v>
      </c>
      <c r="K281" s="153" t="s">
        <v>424</v>
      </c>
      <c r="L281" s="32"/>
      <c r="M281" s="212" t="s">
        <v>1</v>
      </c>
      <c r="N281" s="213" t="s">
        <v>38</v>
      </c>
      <c r="O281" s="195"/>
      <c r="P281" s="214">
        <f>O281*H281</f>
        <v>0</v>
      </c>
      <c r="Q281" s="214">
        <v>0</v>
      </c>
      <c r="R281" s="214">
        <f>Q281*H281</f>
        <v>0</v>
      </c>
      <c r="S281" s="214">
        <v>0</v>
      </c>
      <c r="T281" s="215">
        <f>S281*H281</f>
        <v>0</v>
      </c>
      <c r="AR281" s="162" t="s">
        <v>139</v>
      </c>
      <c r="AT281" s="162" t="s">
        <v>134</v>
      </c>
      <c r="AU281" s="162" t="s">
        <v>83</v>
      </c>
      <c r="AY281" s="17" t="s">
        <v>132</v>
      </c>
      <c r="BE281" s="163">
        <f>IF(N281="základní",J281,0)</f>
        <v>0</v>
      </c>
      <c r="BF281" s="163">
        <f>IF(N281="snížená",J281,0)</f>
        <v>0</v>
      </c>
      <c r="BG281" s="163">
        <f>IF(N281="zákl. přenesená",J281,0)</f>
        <v>0</v>
      </c>
      <c r="BH281" s="163">
        <f>IF(N281="sníž. přenesená",J281,0)</f>
        <v>0</v>
      </c>
      <c r="BI281" s="163">
        <f>IF(N281="nulová",J281,0)</f>
        <v>0</v>
      </c>
      <c r="BJ281" s="17" t="s">
        <v>81</v>
      </c>
      <c r="BK281" s="163">
        <f>ROUND(I281*H281,2)</f>
        <v>0</v>
      </c>
      <c r="BL281" s="17" t="s">
        <v>139</v>
      </c>
      <c r="BM281" s="162" t="s">
        <v>1208</v>
      </c>
    </row>
    <row r="282" spans="2:65" s="1" customFormat="1" ht="6.95" customHeight="1">
      <c r="B282" s="44"/>
      <c r="C282" s="45"/>
      <c r="D282" s="45"/>
      <c r="E282" s="45"/>
      <c r="F282" s="45"/>
      <c r="G282" s="45"/>
      <c r="H282" s="45"/>
      <c r="I282" s="112"/>
      <c r="J282" s="45"/>
      <c r="K282" s="45"/>
      <c r="L282" s="32"/>
    </row>
  </sheetData>
  <autoFilter ref="C120:K28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99</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1209</v>
      </c>
      <c r="F9" s="260"/>
      <c r="G9" s="260"/>
      <c r="H9" s="260"/>
      <c r="I9" s="91"/>
      <c r="L9" s="32"/>
    </row>
    <row r="10" spans="2:46" s="1" customFormat="1" ht="11.25">
      <c r="B10" s="32"/>
      <c r="I10" s="91"/>
      <c r="L10" s="32"/>
    </row>
    <row r="11" spans="2:46" s="1" customFormat="1" ht="12" customHeight="1">
      <c r="B11" s="32"/>
      <c r="D11" s="27" t="s">
        <v>18</v>
      </c>
      <c r="F11" s="25" t="s">
        <v>1</v>
      </c>
      <c r="I11" s="92" t="s">
        <v>19</v>
      </c>
      <c r="J11" s="25" t="s">
        <v>1</v>
      </c>
      <c r="L11" s="32"/>
    </row>
    <row r="12" spans="2:46" s="1" customFormat="1" ht="12" customHeight="1">
      <c r="B12" s="32"/>
      <c r="D12" s="27" t="s">
        <v>20</v>
      </c>
      <c r="F12" s="25" t="s">
        <v>21</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tr">
        <f>IF('Rekapitulace stavby'!AN10="","",'Rekapitulace stavby'!AN10)</f>
        <v/>
      </c>
      <c r="L14" s="32"/>
    </row>
    <row r="15" spans="2:46" s="1" customFormat="1" ht="18" customHeight="1">
      <c r="B15" s="32"/>
      <c r="E15" s="25" t="str">
        <f>IF('Rekapitulace stavby'!E11="","",'Rekapitulace stavby'!E11)</f>
        <v xml:space="preserve"> </v>
      </c>
      <c r="I15" s="92" t="s">
        <v>26</v>
      </c>
      <c r="J15" s="25" t="str">
        <f>IF('Rekapitulace stavby'!AN11="","",'Rekapitulace stavby'!AN11)</f>
        <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tr">
        <f>IF('Rekapitulace stavby'!AN16="","",'Rekapitulace stavby'!AN16)</f>
        <v/>
      </c>
      <c r="L20" s="32"/>
    </row>
    <row r="21" spans="2:12" s="1" customFormat="1" ht="18" customHeight="1">
      <c r="B21" s="32"/>
      <c r="E21" s="25" t="str">
        <f>IF('Rekapitulace stavby'!E17="","",'Rekapitulace stavby'!E17)</f>
        <v xml:space="preserve"> </v>
      </c>
      <c r="I21" s="92" t="s">
        <v>26</v>
      </c>
      <c r="J21" s="25" t="str">
        <f>IF('Rekapitulace stavby'!AN17="","",'Rekapitulace stavby'!AN17)</f>
        <v/>
      </c>
      <c r="L21" s="32"/>
    </row>
    <row r="22" spans="2:12" s="1" customFormat="1" ht="6.95" customHeight="1">
      <c r="B22" s="32"/>
      <c r="I22" s="91"/>
      <c r="L22" s="32"/>
    </row>
    <row r="23" spans="2:12" s="1" customFormat="1" ht="12" customHeight="1">
      <c r="B23" s="32"/>
      <c r="D23" s="27" t="s">
        <v>31</v>
      </c>
      <c r="I23" s="92" t="s">
        <v>25</v>
      </c>
      <c r="J23" s="25" t="str">
        <f>IF('Rekapitulace stavby'!AN19="","",'Rekapitulace stavby'!AN19)</f>
        <v/>
      </c>
      <c r="L23" s="32"/>
    </row>
    <row r="24" spans="2:12" s="1" customFormat="1" ht="18" customHeight="1">
      <c r="B24" s="32"/>
      <c r="E24" s="25" t="str">
        <f>IF('Rekapitulace stavby'!E20="","",'Rekapitulace stavby'!E20)</f>
        <v xml:space="preserve"> </v>
      </c>
      <c r="I24" s="92" t="s">
        <v>26</v>
      </c>
      <c r="J24" s="25" t="str">
        <f>IF('Rekapitulace stavby'!AN20="","",'Rekapitulace stavby'!AN20)</f>
        <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ROUND(J121,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ROUND((SUM(BE121:BE187)),  2)</f>
        <v>0</v>
      </c>
      <c r="I33" s="100">
        <v>0.21</v>
      </c>
      <c r="J33" s="99">
        <f>ROUND(((SUM(BE121:BE187))*I33),  2)</f>
        <v>0</v>
      </c>
      <c r="L33" s="32"/>
    </row>
    <row r="34" spans="2:12" s="1" customFormat="1" ht="14.45" customHeight="1">
      <c r="B34" s="32"/>
      <c r="E34" s="27" t="s">
        <v>39</v>
      </c>
      <c r="F34" s="99">
        <f>ROUND((SUM(BF121:BF187)),  2)</f>
        <v>0</v>
      </c>
      <c r="I34" s="100">
        <v>0.15</v>
      </c>
      <c r="J34" s="99">
        <f>ROUND(((SUM(BF121:BF187))*I34),  2)</f>
        <v>0</v>
      </c>
      <c r="L34" s="32"/>
    </row>
    <row r="35" spans="2:12" s="1" customFormat="1" ht="14.45" hidden="1" customHeight="1">
      <c r="B35" s="32"/>
      <c r="E35" s="27" t="s">
        <v>40</v>
      </c>
      <c r="F35" s="99">
        <f>ROUND((SUM(BG121:BG187)),  2)</f>
        <v>0</v>
      </c>
      <c r="I35" s="100">
        <v>0.21</v>
      </c>
      <c r="J35" s="99">
        <f>0</f>
        <v>0</v>
      </c>
      <c r="L35" s="32"/>
    </row>
    <row r="36" spans="2:12" s="1" customFormat="1" ht="14.45" hidden="1" customHeight="1">
      <c r="B36" s="32"/>
      <c r="E36" s="27" t="s">
        <v>41</v>
      </c>
      <c r="F36" s="99">
        <f>ROUND((SUM(BH121:BH187)),  2)</f>
        <v>0</v>
      </c>
      <c r="I36" s="100">
        <v>0.15</v>
      </c>
      <c r="J36" s="99">
        <f>0</f>
        <v>0</v>
      </c>
      <c r="L36" s="32"/>
    </row>
    <row r="37" spans="2:12" s="1" customFormat="1" ht="14.45" hidden="1" customHeight="1">
      <c r="B37" s="32"/>
      <c r="E37" s="27" t="s">
        <v>42</v>
      </c>
      <c r="F37" s="99">
        <f>ROUND((SUM(BI121:BI187)),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SO 330 - Odvodnění komunikace</v>
      </c>
      <c r="F87" s="260"/>
      <c r="G87" s="260"/>
      <c r="H87" s="260"/>
      <c r="I87" s="91"/>
      <c r="L87" s="32"/>
    </row>
    <row r="88" spans="2:47" s="1" customFormat="1" ht="6.95" customHeight="1">
      <c r="B88" s="32"/>
      <c r="I88" s="91"/>
      <c r="L88" s="32"/>
    </row>
    <row r="89" spans="2:47" s="1" customFormat="1" ht="12" customHeight="1">
      <c r="B89" s="32"/>
      <c r="C89" s="27" t="s">
        <v>20</v>
      </c>
      <c r="F89" s="25" t="str">
        <f>F12</f>
        <v xml:space="preserve"> </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 xml:space="preserve"> </v>
      </c>
      <c r="I91" s="92" t="s">
        <v>29</v>
      </c>
      <c r="J91" s="30" t="str">
        <f>E21</f>
        <v xml:space="preserve"> </v>
      </c>
      <c r="L91" s="32"/>
    </row>
    <row r="92" spans="2:47" s="1" customFormat="1" ht="15.2" customHeight="1">
      <c r="B92" s="32"/>
      <c r="C92" s="27" t="s">
        <v>27</v>
      </c>
      <c r="F92" s="25" t="str">
        <f>IF(E18="","",E18)</f>
        <v>Vyplň údaj</v>
      </c>
      <c r="I92" s="92" t="s">
        <v>31</v>
      </c>
      <c r="J92" s="30" t="str">
        <f>E24</f>
        <v xml:space="preserve"> </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J121</f>
        <v>0</v>
      </c>
      <c r="L96" s="32"/>
      <c r="AU96" s="17" t="s">
        <v>109</v>
      </c>
    </row>
    <row r="97" spans="2:12" s="8" customFormat="1" ht="24.95" customHeight="1">
      <c r="B97" s="118"/>
      <c r="D97" s="119" t="s">
        <v>110</v>
      </c>
      <c r="E97" s="120"/>
      <c r="F97" s="120"/>
      <c r="G97" s="120"/>
      <c r="H97" s="120"/>
      <c r="I97" s="121"/>
      <c r="J97" s="122">
        <f>J122</f>
        <v>0</v>
      </c>
      <c r="L97" s="118"/>
    </row>
    <row r="98" spans="2:12" s="9" customFormat="1" ht="19.899999999999999" customHeight="1">
      <c r="B98" s="123"/>
      <c r="D98" s="124" t="s">
        <v>111</v>
      </c>
      <c r="E98" s="125"/>
      <c r="F98" s="125"/>
      <c r="G98" s="125"/>
      <c r="H98" s="125"/>
      <c r="I98" s="126"/>
      <c r="J98" s="127">
        <f>J123</f>
        <v>0</v>
      </c>
      <c r="L98" s="123"/>
    </row>
    <row r="99" spans="2:12" s="9" customFormat="1" ht="19.899999999999999" customHeight="1">
      <c r="B99" s="123"/>
      <c r="D99" s="124" t="s">
        <v>113</v>
      </c>
      <c r="E99" s="125"/>
      <c r="F99" s="125"/>
      <c r="G99" s="125"/>
      <c r="H99" s="125"/>
      <c r="I99" s="126"/>
      <c r="J99" s="127">
        <f>J152</f>
        <v>0</v>
      </c>
      <c r="L99" s="123"/>
    </row>
    <row r="100" spans="2:12" s="9" customFormat="1" ht="19.899999999999999" customHeight="1">
      <c r="B100" s="123"/>
      <c r="D100" s="124" t="s">
        <v>420</v>
      </c>
      <c r="E100" s="125"/>
      <c r="F100" s="125"/>
      <c r="G100" s="125"/>
      <c r="H100" s="125"/>
      <c r="I100" s="126"/>
      <c r="J100" s="127">
        <f>J156</f>
        <v>0</v>
      </c>
      <c r="L100" s="123"/>
    </row>
    <row r="101" spans="2:12" s="9" customFormat="1" ht="19.899999999999999" customHeight="1">
      <c r="B101" s="123"/>
      <c r="D101" s="124" t="s">
        <v>116</v>
      </c>
      <c r="E101" s="125"/>
      <c r="F101" s="125"/>
      <c r="G101" s="125"/>
      <c r="H101" s="125"/>
      <c r="I101" s="126"/>
      <c r="J101" s="127">
        <f>J185</f>
        <v>0</v>
      </c>
      <c r="L101" s="123"/>
    </row>
    <row r="102" spans="2:12" s="1" customFormat="1" ht="21.75" customHeight="1">
      <c r="B102" s="32"/>
      <c r="I102" s="91"/>
      <c r="L102" s="32"/>
    </row>
    <row r="103" spans="2:12" s="1" customFormat="1" ht="6.95" customHeight="1">
      <c r="B103" s="44"/>
      <c r="C103" s="45"/>
      <c r="D103" s="45"/>
      <c r="E103" s="45"/>
      <c r="F103" s="45"/>
      <c r="G103" s="45"/>
      <c r="H103" s="45"/>
      <c r="I103" s="112"/>
      <c r="J103" s="45"/>
      <c r="K103" s="45"/>
      <c r="L103" s="32"/>
    </row>
    <row r="107" spans="2:12" s="1" customFormat="1" ht="6.95" customHeight="1">
      <c r="B107" s="46"/>
      <c r="C107" s="47"/>
      <c r="D107" s="47"/>
      <c r="E107" s="47"/>
      <c r="F107" s="47"/>
      <c r="G107" s="47"/>
      <c r="H107" s="47"/>
      <c r="I107" s="113"/>
      <c r="J107" s="47"/>
      <c r="K107" s="47"/>
      <c r="L107" s="32"/>
    </row>
    <row r="108" spans="2:12" s="1" customFormat="1" ht="24.95" customHeight="1">
      <c r="B108" s="32"/>
      <c r="C108" s="21" t="s">
        <v>117</v>
      </c>
      <c r="I108" s="91"/>
      <c r="L108" s="32"/>
    </row>
    <row r="109" spans="2:12" s="1" customFormat="1" ht="6.95" customHeight="1">
      <c r="B109" s="32"/>
      <c r="I109" s="91"/>
      <c r="L109" s="32"/>
    </row>
    <row r="110" spans="2:12" s="1" customFormat="1" ht="12" customHeight="1">
      <c r="B110" s="32"/>
      <c r="C110" s="27" t="s">
        <v>16</v>
      </c>
      <c r="I110" s="91"/>
      <c r="L110" s="32"/>
    </row>
    <row r="111" spans="2:12" s="1" customFormat="1" ht="16.5" customHeight="1">
      <c r="B111" s="32"/>
      <c r="E111" s="258" t="str">
        <f>E7</f>
        <v>Horažďovice ZTV 31/4</v>
      </c>
      <c r="F111" s="259"/>
      <c r="G111" s="259"/>
      <c r="H111" s="259"/>
      <c r="I111" s="91"/>
      <c r="L111" s="32"/>
    </row>
    <row r="112" spans="2:12" s="1" customFormat="1" ht="12" customHeight="1">
      <c r="B112" s="32"/>
      <c r="C112" s="27" t="s">
        <v>103</v>
      </c>
      <c r="I112" s="91"/>
      <c r="L112" s="32"/>
    </row>
    <row r="113" spans="2:65" s="1" customFormat="1" ht="16.5" customHeight="1">
      <c r="B113" s="32"/>
      <c r="E113" s="238" t="str">
        <f>E9</f>
        <v>SO 330 - Odvodnění komunikace</v>
      </c>
      <c r="F113" s="260"/>
      <c r="G113" s="260"/>
      <c r="H113" s="260"/>
      <c r="I113" s="91"/>
      <c r="L113" s="32"/>
    </row>
    <row r="114" spans="2:65" s="1" customFormat="1" ht="6.95" customHeight="1">
      <c r="B114" s="32"/>
      <c r="I114" s="91"/>
      <c r="L114" s="32"/>
    </row>
    <row r="115" spans="2:65" s="1" customFormat="1" ht="12" customHeight="1">
      <c r="B115" s="32"/>
      <c r="C115" s="27" t="s">
        <v>20</v>
      </c>
      <c r="F115" s="25" t="str">
        <f>F12</f>
        <v xml:space="preserve"> </v>
      </c>
      <c r="I115" s="92" t="s">
        <v>22</v>
      </c>
      <c r="J115" s="52" t="str">
        <f>IF(J12="","",J12)</f>
        <v>2. 7. 2019</v>
      </c>
      <c r="L115" s="32"/>
    </row>
    <row r="116" spans="2:65" s="1" customFormat="1" ht="6.95" customHeight="1">
      <c r="B116" s="32"/>
      <c r="I116" s="91"/>
      <c r="L116" s="32"/>
    </row>
    <row r="117" spans="2:65" s="1" customFormat="1" ht="15.2" customHeight="1">
      <c r="B117" s="32"/>
      <c r="C117" s="27" t="s">
        <v>24</v>
      </c>
      <c r="F117" s="25" t="str">
        <f>E15</f>
        <v xml:space="preserve"> </v>
      </c>
      <c r="I117" s="92" t="s">
        <v>29</v>
      </c>
      <c r="J117" s="30" t="str">
        <f>E21</f>
        <v xml:space="preserve"> </v>
      </c>
      <c r="L117" s="32"/>
    </row>
    <row r="118" spans="2:65" s="1" customFormat="1" ht="15.2" customHeight="1">
      <c r="B118" s="32"/>
      <c r="C118" s="27" t="s">
        <v>27</v>
      </c>
      <c r="F118" s="25" t="str">
        <f>IF(E18="","",E18)</f>
        <v>Vyplň údaj</v>
      </c>
      <c r="I118" s="92" t="s">
        <v>31</v>
      </c>
      <c r="J118" s="30" t="str">
        <f>E24</f>
        <v xml:space="preserve"> </v>
      </c>
      <c r="L118" s="32"/>
    </row>
    <row r="119" spans="2:65" s="1" customFormat="1" ht="10.35" customHeight="1">
      <c r="B119" s="32"/>
      <c r="I119" s="91"/>
      <c r="L119" s="32"/>
    </row>
    <row r="120" spans="2:65" s="10" customFormat="1" ht="29.25" customHeight="1">
      <c r="B120" s="128"/>
      <c r="C120" s="129" t="s">
        <v>118</v>
      </c>
      <c r="D120" s="130" t="s">
        <v>58</v>
      </c>
      <c r="E120" s="130" t="s">
        <v>54</v>
      </c>
      <c r="F120" s="130" t="s">
        <v>55</v>
      </c>
      <c r="G120" s="130" t="s">
        <v>119</v>
      </c>
      <c r="H120" s="130" t="s">
        <v>120</v>
      </c>
      <c r="I120" s="131" t="s">
        <v>121</v>
      </c>
      <c r="J120" s="130" t="s">
        <v>107</v>
      </c>
      <c r="K120" s="132" t="s">
        <v>122</v>
      </c>
      <c r="L120" s="128"/>
      <c r="M120" s="59" t="s">
        <v>1</v>
      </c>
      <c r="N120" s="60" t="s">
        <v>37</v>
      </c>
      <c r="O120" s="60" t="s">
        <v>123</v>
      </c>
      <c r="P120" s="60" t="s">
        <v>124</v>
      </c>
      <c r="Q120" s="60" t="s">
        <v>125</v>
      </c>
      <c r="R120" s="60" t="s">
        <v>126</v>
      </c>
      <c r="S120" s="60" t="s">
        <v>127</v>
      </c>
      <c r="T120" s="61" t="s">
        <v>128</v>
      </c>
    </row>
    <row r="121" spans="2:65" s="1" customFormat="1" ht="22.9" customHeight="1">
      <c r="B121" s="32"/>
      <c r="C121" s="64" t="s">
        <v>129</v>
      </c>
      <c r="I121" s="91"/>
      <c r="J121" s="133">
        <f>BK121</f>
        <v>0</v>
      </c>
      <c r="L121" s="32"/>
      <c r="M121" s="62"/>
      <c r="N121" s="53"/>
      <c r="O121" s="53"/>
      <c r="P121" s="134">
        <f>P122</f>
        <v>0</v>
      </c>
      <c r="Q121" s="53"/>
      <c r="R121" s="134">
        <f>R122</f>
        <v>2.6148652999999999</v>
      </c>
      <c r="S121" s="53"/>
      <c r="T121" s="135">
        <f>T122</f>
        <v>0</v>
      </c>
      <c r="AT121" s="17" t="s">
        <v>72</v>
      </c>
      <c r="AU121" s="17" t="s">
        <v>109</v>
      </c>
      <c r="BK121" s="136">
        <f>BK122</f>
        <v>0</v>
      </c>
    </row>
    <row r="122" spans="2:65" s="11" customFormat="1" ht="25.9" customHeight="1">
      <c r="B122" s="137"/>
      <c r="D122" s="138" t="s">
        <v>72</v>
      </c>
      <c r="E122" s="139" t="s">
        <v>130</v>
      </c>
      <c r="F122" s="139" t="s">
        <v>131</v>
      </c>
      <c r="I122" s="140"/>
      <c r="J122" s="141">
        <f>BK122</f>
        <v>0</v>
      </c>
      <c r="L122" s="137"/>
      <c r="M122" s="142"/>
      <c r="N122" s="143"/>
      <c r="O122" s="143"/>
      <c r="P122" s="144">
        <f>P123+P152+P156+P185</f>
        <v>0</v>
      </c>
      <c r="Q122" s="143"/>
      <c r="R122" s="144">
        <f>R123+R152+R156+R185</f>
        <v>2.6148652999999999</v>
      </c>
      <c r="S122" s="143"/>
      <c r="T122" s="145">
        <f>T123+T152+T156+T185</f>
        <v>0</v>
      </c>
      <c r="AR122" s="138" t="s">
        <v>81</v>
      </c>
      <c r="AT122" s="146" t="s">
        <v>72</v>
      </c>
      <c r="AU122" s="146" t="s">
        <v>73</v>
      </c>
      <c r="AY122" s="138" t="s">
        <v>132</v>
      </c>
      <c r="BK122" s="147">
        <f>BK123+BK152+BK156+BK185</f>
        <v>0</v>
      </c>
    </row>
    <row r="123" spans="2:65" s="11" customFormat="1" ht="22.9" customHeight="1">
      <c r="B123" s="137"/>
      <c r="D123" s="138" t="s">
        <v>72</v>
      </c>
      <c r="E123" s="148" t="s">
        <v>81</v>
      </c>
      <c r="F123" s="148" t="s">
        <v>133</v>
      </c>
      <c r="I123" s="140"/>
      <c r="J123" s="149">
        <f>BK123</f>
        <v>0</v>
      </c>
      <c r="L123" s="137"/>
      <c r="M123" s="142"/>
      <c r="N123" s="143"/>
      <c r="O123" s="143"/>
      <c r="P123" s="144">
        <f>SUM(P124:P151)</f>
        <v>0</v>
      </c>
      <c r="Q123" s="143"/>
      <c r="R123" s="144">
        <f>SUM(R124:R151)</f>
        <v>1.414898</v>
      </c>
      <c r="S123" s="143"/>
      <c r="T123" s="145">
        <f>SUM(T124:T151)</f>
        <v>0</v>
      </c>
      <c r="AR123" s="138" t="s">
        <v>81</v>
      </c>
      <c r="AT123" s="146" t="s">
        <v>72</v>
      </c>
      <c r="AU123" s="146" t="s">
        <v>81</v>
      </c>
      <c r="AY123" s="138" t="s">
        <v>132</v>
      </c>
      <c r="BK123" s="147">
        <f>SUM(BK124:BK151)</f>
        <v>0</v>
      </c>
    </row>
    <row r="124" spans="2:65" s="1" customFormat="1" ht="36" customHeight="1">
      <c r="B124" s="150"/>
      <c r="C124" s="151" t="s">
        <v>81</v>
      </c>
      <c r="D124" s="151" t="s">
        <v>134</v>
      </c>
      <c r="E124" s="152" t="s">
        <v>1067</v>
      </c>
      <c r="F124" s="153" t="s">
        <v>1068</v>
      </c>
      <c r="G124" s="154" t="s">
        <v>137</v>
      </c>
      <c r="H124" s="155">
        <v>1.8979999999999999</v>
      </c>
      <c r="I124" s="156"/>
      <c r="J124" s="157">
        <f>ROUND(I124*H124,2)</f>
        <v>0</v>
      </c>
      <c r="K124" s="153" t="s">
        <v>138</v>
      </c>
      <c r="L124" s="32"/>
      <c r="M124" s="158" t="s">
        <v>1</v>
      </c>
      <c r="N124" s="159" t="s">
        <v>38</v>
      </c>
      <c r="O124" s="55"/>
      <c r="P124" s="160">
        <f>O124*H124</f>
        <v>0</v>
      </c>
      <c r="Q124" s="160">
        <v>0</v>
      </c>
      <c r="R124" s="160">
        <f>Q124*H124</f>
        <v>0</v>
      </c>
      <c r="S124" s="160">
        <v>0</v>
      </c>
      <c r="T124" s="161">
        <f>S124*H124</f>
        <v>0</v>
      </c>
      <c r="AR124" s="162" t="s">
        <v>139</v>
      </c>
      <c r="AT124" s="162" t="s">
        <v>134</v>
      </c>
      <c r="AU124" s="162" t="s">
        <v>83</v>
      </c>
      <c r="AY124" s="17" t="s">
        <v>132</v>
      </c>
      <c r="BE124" s="163">
        <f>IF(N124="základní",J124,0)</f>
        <v>0</v>
      </c>
      <c r="BF124" s="163">
        <f>IF(N124="snížená",J124,0)</f>
        <v>0</v>
      </c>
      <c r="BG124" s="163">
        <f>IF(N124="zákl. přenesená",J124,0)</f>
        <v>0</v>
      </c>
      <c r="BH124" s="163">
        <f>IF(N124="sníž. přenesená",J124,0)</f>
        <v>0</v>
      </c>
      <c r="BI124" s="163">
        <f>IF(N124="nulová",J124,0)</f>
        <v>0</v>
      </c>
      <c r="BJ124" s="17" t="s">
        <v>81</v>
      </c>
      <c r="BK124" s="163">
        <f>ROUND(I124*H124,2)</f>
        <v>0</v>
      </c>
      <c r="BL124" s="17" t="s">
        <v>139</v>
      </c>
      <c r="BM124" s="162" t="s">
        <v>1210</v>
      </c>
    </row>
    <row r="125" spans="2:65" s="1" customFormat="1" ht="204.75">
      <c r="B125" s="32"/>
      <c r="D125" s="164" t="s">
        <v>141</v>
      </c>
      <c r="F125" s="165" t="s">
        <v>1211</v>
      </c>
      <c r="I125" s="91"/>
      <c r="L125" s="32"/>
      <c r="M125" s="166"/>
      <c r="N125" s="55"/>
      <c r="O125" s="55"/>
      <c r="P125" s="55"/>
      <c r="Q125" s="55"/>
      <c r="R125" s="55"/>
      <c r="S125" s="55"/>
      <c r="T125" s="56"/>
      <c r="AT125" s="17" t="s">
        <v>141</v>
      </c>
      <c r="AU125" s="17" t="s">
        <v>83</v>
      </c>
    </row>
    <row r="126" spans="2:65" s="12" customFormat="1" ht="11.25">
      <c r="B126" s="167"/>
      <c r="D126" s="164" t="s">
        <v>143</v>
      </c>
      <c r="E126" s="168" t="s">
        <v>1</v>
      </c>
      <c r="F126" s="169" t="s">
        <v>1212</v>
      </c>
      <c r="H126" s="170">
        <v>1.8979999999999999</v>
      </c>
      <c r="I126" s="171"/>
      <c r="L126" s="167"/>
      <c r="M126" s="172"/>
      <c r="N126" s="173"/>
      <c r="O126" s="173"/>
      <c r="P126" s="173"/>
      <c r="Q126" s="173"/>
      <c r="R126" s="173"/>
      <c r="S126" s="173"/>
      <c r="T126" s="174"/>
      <c r="AT126" s="168" t="s">
        <v>143</v>
      </c>
      <c r="AU126" s="168" t="s">
        <v>83</v>
      </c>
      <c r="AV126" s="12" t="s">
        <v>83</v>
      </c>
      <c r="AW126" s="12" t="s">
        <v>30</v>
      </c>
      <c r="AX126" s="12" t="s">
        <v>81</v>
      </c>
      <c r="AY126" s="168" t="s">
        <v>132</v>
      </c>
    </row>
    <row r="127" spans="2:65" s="1" customFormat="1" ht="48" customHeight="1">
      <c r="B127" s="150"/>
      <c r="C127" s="151" t="s">
        <v>83</v>
      </c>
      <c r="D127" s="151" t="s">
        <v>134</v>
      </c>
      <c r="E127" s="152" t="s">
        <v>481</v>
      </c>
      <c r="F127" s="153" t="s">
        <v>482</v>
      </c>
      <c r="G127" s="154" t="s">
        <v>137</v>
      </c>
      <c r="H127" s="155">
        <v>0.94899999999999995</v>
      </c>
      <c r="I127" s="156"/>
      <c r="J127" s="157">
        <f>ROUND(I127*H127,2)</f>
        <v>0</v>
      </c>
      <c r="K127" s="153" t="s">
        <v>138</v>
      </c>
      <c r="L127" s="32"/>
      <c r="M127" s="158" t="s">
        <v>1</v>
      </c>
      <c r="N127" s="159" t="s">
        <v>38</v>
      </c>
      <c r="O127" s="55"/>
      <c r="P127" s="160">
        <f>O127*H127</f>
        <v>0</v>
      </c>
      <c r="Q127" s="160">
        <v>0</v>
      </c>
      <c r="R127" s="160">
        <f>Q127*H127</f>
        <v>0</v>
      </c>
      <c r="S127" s="160">
        <v>0</v>
      </c>
      <c r="T127" s="161">
        <f>S127*H127</f>
        <v>0</v>
      </c>
      <c r="AR127" s="162" t="s">
        <v>139</v>
      </c>
      <c r="AT127" s="162" t="s">
        <v>134</v>
      </c>
      <c r="AU127" s="162" t="s">
        <v>83</v>
      </c>
      <c r="AY127" s="17" t="s">
        <v>132</v>
      </c>
      <c r="BE127" s="163">
        <f>IF(N127="základní",J127,0)</f>
        <v>0</v>
      </c>
      <c r="BF127" s="163">
        <f>IF(N127="snížená",J127,0)</f>
        <v>0</v>
      </c>
      <c r="BG127" s="163">
        <f>IF(N127="zákl. přenesená",J127,0)</f>
        <v>0</v>
      </c>
      <c r="BH127" s="163">
        <f>IF(N127="sníž. přenesená",J127,0)</f>
        <v>0</v>
      </c>
      <c r="BI127" s="163">
        <f>IF(N127="nulová",J127,0)</f>
        <v>0</v>
      </c>
      <c r="BJ127" s="17" t="s">
        <v>81</v>
      </c>
      <c r="BK127" s="163">
        <f>ROUND(I127*H127,2)</f>
        <v>0</v>
      </c>
      <c r="BL127" s="17" t="s">
        <v>139</v>
      </c>
      <c r="BM127" s="162" t="s">
        <v>1213</v>
      </c>
    </row>
    <row r="128" spans="2:65" s="1" customFormat="1" ht="204.75">
      <c r="B128" s="32"/>
      <c r="D128" s="164" t="s">
        <v>141</v>
      </c>
      <c r="F128" s="165" t="s">
        <v>1211</v>
      </c>
      <c r="I128" s="91"/>
      <c r="L128" s="32"/>
      <c r="M128" s="166"/>
      <c r="N128" s="55"/>
      <c r="O128" s="55"/>
      <c r="P128" s="55"/>
      <c r="Q128" s="55"/>
      <c r="R128" s="55"/>
      <c r="S128" s="55"/>
      <c r="T128" s="56"/>
      <c r="AT128" s="17" t="s">
        <v>141</v>
      </c>
      <c r="AU128" s="17" t="s">
        <v>83</v>
      </c>
    </row>
    <row r="129" spans="2:65" s="12" customFormat="1" ht="11.25">
      <c r="B129" s="167"/>
      <c r="D129" s="164" t="s">
        <v>143</v>
      </c>
      <c r="E129" s="168" t="s">
        <v>1</v>
      </c>
      <c r="F129" s="169" t="s">
        <v>1214</v>
      </c>
      <c r="H129" s="170">
        <v>0.94899999999999995</v>
      </c>
      <c r="I129" s="171"/>
      <c r="L129" s="167"/>
      <c r="M129" s="172"/>
      <c r="N129" s="173"/>
      <c r="O129" s="173"/>
      <c r="P129" s="173"/>
      <c r="Q129" s="173"/>
      <c r="R129" s="173"/>
      <c r="S129" s="173"/>
      <c r="T129" s="174"/>
      <c r="AT129" s="168" t="s">
        <v>143</v>
      </c>
      <c r="AU129" s="168" t="s">
        <v>83</v>
      </c>
      <c r="AV129" s="12" t="s">
        <v>83</v>
      </c>
      <c r="AW129" s="12" t="s">
        <v>30</v>
      </c>
      <c r="AX129" s="12" t="s">
        <v>81</v>
      </c>
      <c r="AY129" s="168" t="s">
        <v>132</v>
      </c>
    </row>
    <row r="130" spans="2:65" s="1" customFormat="1" ht="36" customHeight="1">
      <c r="B130" s="150"/>
      <c r="C130" s="151" t="s">
        <v>156</v>
      </c>
      <c r="D130" s="151" t="s">
        <v>134</v>
      </c>
      <c r="E130" s="152" t="s">
        <v>881</v>
      </c>
      <c r="F130" s="153" t="s">
        <v>882</v>
      </c>
      <c r="G130" s="154" t="s">
        <v>220</v>
      </c>
      <c r="H130" s="155">
        <v>3.45</v>
      </c>
      <c r="I130" s="156"/>
      <c r="J130" s="157">
        <f>ROUND(I130*H130,2)</f>
        <v>0</v>
      </c>
      <c r="K130" s="153" t="s">
        <v>138</v>
      </c>
      <c r="L130" s="32"/>
      <c r="M130" s="158" t="s">
        <v>1</v>
      </c>
      <c r="N130" s="159" t="s">
        <v>38</v>
      </c>
      <c r="O130" s="55"/>
      <c r="P130" s="160">
        <f>O130*H130</f>
        <v>0</v>
      </c>
      <c r="Q130" s="160">
        <v>8.4000000000000003E-4</v>
      </c>
      <c r="R130" s="160">
        <f>Q130*H130</f>
        <v>2.8980000000000004E-3</v>
      </c>
      <c r="S130" s="160">
        <v>0</v>
      </c>
      <c r="T130" s="161">
        <f>S130*H130</f>
        <v>0</v>
      </c>
      <c r="AR130" s="162" t="s">
        <v>139</v>
      </c>
      <c r="AT130" s="162" t="s">
        <v>134</v>
      </c>
      <c r="AU130" s="162" t="s">
        <v>83</v>
      </c>
      <c r="AY130" s="17" t="s">
        <v>132</v>
      </c>
      <c r="BE130" s="163">
        <f>IF(N130="základní",J130,0)</f>
        <v>0</v>
      </c>
      <c r="BF130" s="163">
        <f>IF(N130="snížená",J130,0)</f>
        <v>0</v>
      </c>
      <c r="BG130" s="163">
        <f>IF(N130="zákl. přenesená",J130,0)</f>
        <v>0</v>
      </c>
      <c r="BH130" s="163">
        <f>IF(N130="sníž. přenesená",J130,0)</f>
        <v>0</v>
      </c>
      <c r="BI130" s="163">
        <f>IF(N130="nulová",J130,0)</f>
        <v>0</v>
      </c>
      <c r="BJ130" s="17" t="s">
        <v>81</v>
      </c>
      <c r="BK130" s="163">
        <f>ROUND(I130*H130,2)</f>
        <v>0</v>
      </c>
      <c r="BL130" s="17" t="s">
        <v>139</v>
      </c>
      <c r="BM130" s="162" t="s">
        <v>1215</v>
      </c>
    </row>
    <row r="131" spans="2:65" s="1" customFormat="1" ht="156">
      <c r="B131" s="32"/>
      <c r="D131" s="164" t="s">
        <v>141</v>
      </c>
      <c r="F131" s="165" t="s">
        <v>1216</v>
      </c>
      <c r="I131" s="91"/>
      <c r="L131" s="32"/>
      <c r="M131" s="166"/>
      <c r="N131" s="55"/>
      <c r="O131" s="55"/>
      <c r="P131" s="55"/>
      <c r="Q131" s="55"/>
      <c r="R131" s="55"/>
      <c r="S131" s="55"/>
      <c r="T131" s="56"/>
      <c r="AT131" s="17" t="s">
        <v>141</v>
      </c>
      <c r="AU131" s="17" t="s">
        <v>83</v>
      </c>
    </row>
    <row r="132" spans="2:65" s="12" customFormat="1" ht="11.25">
      <c r="B132" s="167"/>
      <c r="D132" s="164" t="s">
        <v>143</v>
      </c>
      <c r="E132" s="168" t="s">
        <v>1</v>
      </c>
      <c r="F132" s="169" t="s">
        <v>1217</v>
      </c>
      <c r="H132" s="170">
        <v>3.45</v>
      </c>
      <c r="I132" s="171"/>
      <c r="L132" s="167"/>
      <c r="M132" s="172"/>
      <c r="N132" s="173"/>
      <c r="O132" s="173"/>
      <c r="P132" s="173"/>
      <c r="Q132" s="173"/>
      <c r="R132" s="173"/>
      <c r="S132" s="173"/>
      <c r="T132" s="174"/>
      <c r="AT132" s="168" t="s">
        <v>143</v>
      </c>
      <c r="AU132" s="168" t="s">
        <v>83</v>
      </c>
      <c r="AV132" s="12" t="s">
        <v>83</v>
      </c>
      <c r="AW132" s="12" t="s">
        <v>30</v>
      </c>
      <c r="AX132" s="12" t="s">
        <v>81</v>
      </c>
      <c r="AY132" s="168" t="s">
        <v>132</v>
      </c>
    </row>
    <row r="133" spans="2:65" s="1" customFormat="1" ht="36" customHeight="1">
      <c r="B133" s="150"/>
      <c r="C133" s="151" t="s">
        <v>139</v>
      </c>
      <c r="D133" s="151" t="s">
        <v>134</v>
      </c>
      <c r="E133" s="152" t="s">
        <v>894</v>
      </c>
      <c r="F133" s="153" t="s">
        <v>1218</v>
      </c>
      <c r="G133" s="154" t="s">
        <v>220</v>
      </c>
      <c r="H133" s="155">
        <v>3.45</v>
      </c>
      <c r="I133" s="156"/>
      <c r="J133" s="157">
        <f>ROUND(I133*H133,2)</f>
        <v>0</v>
      </c>
      <c r="K133" s="153" t="s">
        <v>138</v>
      </c>
      <c r="L133" s="32"/>
      <c r="M133" s="158" t="s">
        <v>1</v>
      </c>
      <c r="N133" s="159" t="s">
        <v>38</v>
      </c>
      <c r="O133" s="55"/>
      <c r="P133" s="160">
        <f>O133*H133</f>
        <v>0</v>
      </c>
      <c r="Q133" s="160">
        <v>0</v>
      </c>
      <c r="R133" s="160">
        <f>Q133*H133</f>
        <v>0</v>
      </c>
      <c r="S133" s="160">
        <v>0</v>
      </c>
      <c r="T133" s="161">
        <f>S133*H133</f>
        <v>0</v>
      </c>
      <c r="AR133" s="162" t="s">
        <v>139</v>
      </c>
      <c r="AT133" s="162" t="s">
        <v>134</v>
      </c>
      <c r="AU133" s="162" t="s">
        <v>83</v>
      </c>
      <c r="AY133" s="17" t="s">
        <v>132</v>
      </c>
      <c r="BE133" s="163">
        <f>IF(N133="základní",J133,0)</f>
        <v>0</v>
      </c>
      <c r="BF133" s="163">
        <f>IF(N133="snížená",J133,0)</f>
        <v>0</v>
      </c>
      <c r="BG133" s="163">
        <f>IF(N133="zákl. přenesená",J133,0)</f>
        <v>0</v>
      </c>
      <c r="BH133" s="163">
        <f>IF(N133="sníž. přenesená",J133,0)</f>
        <v>0</v>
      </c>
      <c r="BI133" s="163">
        <f>IF(N133="nulová",J133,0)</f>
        <v>0</v>
      </c>
      <c r="BJ133" s="17" t="s">
        <v>81</v>
      </c>
      <c r="BK133" s="163">
        <f>ROUND(I133*H133,2)</f>
        <v>0</v>
      </c>
      <c r="BL133" s="17" t="s">
        <v>139</v>
      </c>
      <c r="BM133" s="162" t="s">
        <v>1219</v>
      </c>
    </row>
    <row r="134" spans="2:65" s="12" customFormat="1" ht="11.25">
      <c r="B134" s="167"/>
      <c r="D134" s="164" t="s">
        <v>143</v>
      </c>
      <c r="E134" s="168" t="s">
        <v>1</v>
      </c>
      <c r="F134" s="169" t="s">
        <v>1217</v>
      </c>
      <c r="H134" s="170">
        <v>3.45</v>
      </c>
      <c r="I134" s="171"/>
      <c r="L134" s="167"/>
      <c r="M134" s="172"/>
      <c r="N134" s="173"/>
      <c r="O134" s="173"/>
      <c r="P134" s="173"/>
      <c r="Q134" s="173"/>
      <c r="R134" s="173"/>
      <c r="S134" s="173"/>
      <c r="T134" s="174"/>
      <c r="AT134" s="168" t="s">
        <v>143</v>
      </c>
      <c r="AU134" s="168" t="s">
        <v>83</v>
      </c>
      <c r="AV134" s="12" t="s">
        <v>83</v>
      </c>
      <c r="AW134" s="12" t="s">
        <v>30</v>
      </c>
      <c r="AX134" s="12" t="s">
        <v>81</v>
      </c>
      <c r="AY134" s="168" t="s">
        <v>132</v>
      </c>
    </row>
    <row r="135" spans="2:65" s="1" customFormat="1" ht="60" customHeight="1">
      <c r="B135" s="150"/>
      <c r="C135" s="151" t="s">
        <v>166</v>
      </c>
      <c r="D135" s="151" t="s">
        <v>134</v>
      </c>
      <c r="E135" s="152" t="s">
        <v>178</v>
      </c>
      <c r="F135" s="153" t="s">
        <v>179</v>
      </c>
      <c r="G135" s="154" t="s">
        <v>137</v>
      </c>
      <c r="H135" s="155">
        <v>0.90800000000000003</v>
      </c>
      <c r="I135" s="156"/>
      <c r="J135" s="157">
        <f>ROUND(I135*H135,2)</f>
        <v>0</v>
      </c>
      <c r="K135" s="153" t="s">
        <v>138</v>
      </c>
      <c r="L135" s="32"/>
      <c r="M135" s="158" t="s">
        <v>1</v>
      </c>
      <c r="N135" s="159" t="s">
        <v>38</v>
      </c>
      <c r="O135" s="55"/>
      <c r="P135" s="160">
        <f>O135*H135</f>
        <v>0</v>
      </c>
      <c r="Q135" s="160">
        <v>0</v>
      </c>
      <c r="R135" s="160">
        <f>Q135*H135</f>
        <v>0</v>
      </c>
      <c r="S135" s="160">
        <v>0</v>
      </c>
      <c r="T135" s="161">
        <f>S135*H135</f>
        <v>0</v>
      </c>
      <c r="AR135" s="162" t="s">
        <v>139</v>
      </c>
      <c r="AT135" s="162" t="s">
        <v>134</v>
      </c>
      <c r="AU135" s="162" t="s">
        <v>83</v>
      </c>
      <c r="AY135" s="17" t="s">
        <v>132</v>
      </c>
      <c r="BE135" s="163">
        <f>IF(N135="základní",J135,0)</f>
        <v>0</v>
      </c>
      <c r="BF135" s="163">
        <f>IF(N135="snížená",J135,0)</f>
        <v>0</v>
      </c>
      <c r="BG135" s="163">
        <f>IF(N135="zákl. přenesená",J135,0)</f>
        <v>0</v>
      </c>
      <c r="BH135" s="163">
        <f>IF(N135="sníž. přenesená",J135,0)</f>
        <v>0</v>
      </c>
      <c r="BI135" s="163">
        <f>IF(N135="nulová",J135,0)</f>
        <v>0</v>
      </c>
      <c r="BJ135" s="17" t="s">
        <v>81</v>
      </c>
      <c r="BK135" s="163">
        <f>ROUND(I135*H135,2)</f>
        <v>0</v>
      </c>
      <c r="BL135" s="17" t="s">
        <v>139</v>
      </c>
      <c r="BM135" s="162" t="s">
        <v>1220</v>
      </c>
    </row>
    <row r="136" spans="2:65" s="1" customFormat="1" ht="195">
      <c r="B136" s="32"/>
      <c r="D136" s="164" t="s">
        <v>141</v>
      </c>
      <c r="F136" s="165" t="s">
        <v>175</v>
      </c>
      <c r="I136" s="91"/>
      <c r="L136" s="32"/>
      <c r="M136" s="166"/>
      <c r="N136" s="55"/>
      <c r="O136" s="55"/>
      <c r="P136" s="55"/>
      <c r="Q136" s="55"/>
      <c r="R136" s="55"/>
      <c r="S136" s="55"/>
      <c r="T136" s="56"/>
      <c r="AT136" s="17" t="s">
        <v>141</v>
      </c>
      <c r="AU136" s="17" t="s">
        <v>83</v>
      </c>
    </row>
    <row r="137" spans="2:65" s="12" customFormat="1" ht="11.25">
      <c r="B137" s="167"/>
      <c r="D137" s="164" t="s">
        <v>143</v>
      </c>
      <c r="E137" s="168" t="s">
        <v>1</v>
      </c>
      <c r="F137" s="169" t="s">
        <v>1221</v>
      </c>
      <c r="H137" s="170">
        <v>0.90800000000000003</v>
      </c>
      <c r="I137" s="171"/>
      <c r="L137" s="167"/>
      <c r="M137" s="172"/>
      <c r="N137" s="173"/>
      <c r="O137" s="173"/>
      <c r="P137" s="173"/>
      <c r="Q137" s="173"/>
      <c r="R137" s="173"/>
      <c r="S137" s="173"/>
      <c r="T137" s="174"/>
      <c r="AT137" s="168" t="s">
        <v>143</v>
      </c>
      <c r="AU137" s="168" t="s">
        <v>83</v>
      </c>
      <c r="AV137" s="12" t="s">
        <v>83</v>
      </c>
      <c r="AW137" s="12" t="s">
        <v>30</v>
      </c>
      <c r="AX137" s="12" t="s">
        <v>81</v>
      </c>
      <c r="AY137" s="168" t="s">
        <v>132</v>
      </c>
    </row>
    <row r="138" spans="2:65" s="1" customFormat="1" ht="60" customHeight="1">
      <c r="B138" s="150"/>
      <c r="C138" s="151" t="s">
        <v>171</v>
      </c>
      <c r="D138" s="151" t="s">
        <v>134</v>
      </c>
      <c r="E138" s="152" t="s">
        <v>184</v>
      </c>
      <c r="F138" s="153" t="s">
        <v>185</v>
      </c>
      <c r="G138" s="154" t="s">
        <v>137</v>
      </c>
      <c r="H138" s="155">
        <v>9.08</v>
      </c>
      <c r="I138" s="156"/>
      <c r="J138" s="157">
        <f>ROUND(I138*H138,2)</f>
        <v>0</v>
      </c>
      <c r="K138" s="153" t="s">
        <v>138</v>
      </c>
      <c r="L138" s="32"/>
      <c r="M138" s="158" t="s">
        <v>1</v>
      </c>
      <c r="N138" s="159" t="s">
        <v>38</v>
      </c>
      <c r="O138" s="55"/>
      <c r="P138" s="160">
        <f>O138*H138</f>
        <v>0</v>
      </c>
      <c r="Q138" s="160">
        <v>0</v>
      </c>
      <c r="R138" s="160">
        <f>Q138*H138</f>
        <v>0</v>
      </c>
      <c r="S138" s="160">
        <v>0</v>
      </c>
      <c r="T138" s="161">
        <f>S138*H138</f>
        <v>0</v>
      </c>
      <c r="AR138" s="162" t="s">
        <v>139</v>
      </c>
      <c r="AT138" s="162" t="s">
        <v>134</v>
      </c>
      <c r="AU138" s="162" t="s">
        <v>83</v>
      </c>
      <c r="AY138" s="17" t="s">
        <v>132</v>
      </c>
      <c r="BE138" s="163">
        <f>IF(N138="základní",J138,0)</f>
        <v>0</v>
      </c>
      <c r="BF138" s="163">
        <f>IF(N138="snížená",J138,0)</f>
        <v>0</v>
      </c>
      <c r="BG138" s="163">
        <f>IF(N138="zákl. přenesená",J138,0)</f>
        <v>0</v>
      </c>
      <c r="BH138" s="163">
        <f>IF(N138="sníž. přenesená",J138,0)</f>
        <v>0</v>
      </c>
      <c r="BI138" s="163">
        <f>IF(N138="nulová",J138,0)</f>
        <v>0</v>
      </c>
      <c r="BJ138" s="17" t="s">
        <v>81</v>
      </c>
      <c r="BK138" s="163">
        <f>ROUND(I138*H138,2)</f>
        <v>0</v>
      </c>
      <c r="BL138" s="17" t="s">
        <v>139</v>
      </c>
      <c r="BM138" s="162" t="s">
        <v>1222</v>
      </c>
    </row>
    <row r="139" spans="2:65" s="1" customFormat="1" ht="195">
      <c r="B139" s="32"/>
      <c r="D139" s="164" t="s">
        <v>141</v>
      </c>
      <c r="F139" s="165" t="s">
        <v>175</v>
      </c>
      <c r="I139" s="91"/>
      <c r="L139" s="32"/>
      <c r="M139" s="166"/>
      <c r="N139" s="55"/>
      <c r="O139" s="55"/>
      <c r="P139" s="55"/>
      <c r="Q139" s="55"/>
      <c r="R139" s="55"/>
      <c r="S139" s="55"/>
      <c r="T139" s="56"/>
      <c r="AT139" s="17" t="s">
        <v>141</v>
      </c>
      <c r="AU139" s="17" t="s">
        <v>83</v>
      </c>
    </row>
    <row r="140" spans="2:65" s="12" customFormat="1" ht="11.25">
      <c r="B140" s="167"/>
      <c r="D140" s="164" t="s">
        <v>143</v>
      </c>
      <c r="E140" s="168" t="s">
        <v>1</v>
      </c>
      <c r="F140" s="169" t="s">
        <v>1223</v>
      </c>
      <c r="H140" s="170">
        <v>9.08</v>
      </c>
      <c r="I140" s="171"/>
      <c r="L140" s="167"/>
      <c r="M140" s="172"/>
      <c r="N140" s="173"/>
      <c r="O140" s="173"/>
      <c r="P140" s="173"/>
      <c r="Q140" s="173"/>
      <c r="R140" s="173"/>
      <c r="S140" s="173"/>
      <c r="T140" s="174"/>
      <c r="AT140" s="168" t="s">
        <v>143</v>
      </c>
      <c r="AU140" s="168" t="s">
        <v>83</v>
      </c>
      <c r="AV140" s="12" t="s">
        <v>83</v>
      </c>
      <c r="AW140" s="12" t="s">
        <v>30</v>
      </c>
      <c r="AX140" s="12" t="s">
        <v>81</v>
      </c>
      <c r="AY140" s="168" t="s">
        <v>132</v>
      </c>
    </row>
    <row r="141" spans="2:65" s="1" customFormat="1" ht="36" customHeight="1">
      <c r="B141" s="150"/>
      <c r="C141" s="151" t="s">
        <v>177</v>
      </c>
      <c r="D141" s="151" t="s">
        <v>134</v>
      </c>
      <c r="E141" s="152" t="s">
        <v>212</v>
      </c>
      <c r="F141" s="153" t="s">
        <v>213</v>
      </c>
      <c r="G141" s="154" t="s">
        <v>203</v>
      </c>
      <c r="H141" s="155">
        <v>1.7250000000000001</v>
      </c>
      <c r="I141" s="156"/>
      <c r="J141" s="157">
        <f>ROUND(I141*H141,2)</f>
        <v>0</v>
      </c>
      <c r="K141" s="153" t="s">
        <v>138</v>
      </c>
      <c r="L141" s="32"/>
      <c r="M141" s="158" t="s">
        <v>1</v>
      </c>
      <c r="N141" s="159" t="s">
        <v>38</v>
      </c>
      <c r="O141" s="55"/>
      <c r="P141" s="160">
        <f>O141*H141</f>
        <v>0</v>
      </c>
      <c r="Q141" s="160">
        <v>0</v>
      </c>
      <c r="R141" s="160">
        <f>Q141*H141</f>
        <v>0</v>
      </c>
      <c r="S141" s="160">
        <v>0</v>
      </c>
      <c r="T141" s="161">
        <f>S141*H141</f>
        <v>0</v>
      </c>
      <c r="AR141" s="162" t="s">
        <v>139</v>
      </c>
      <c r="AT141" s="162" t="s">
        <v>134</v>
      </c>
      <c r="AU141" s="162" t="s">
        <v>83</v>
      </c>
      <c r="AY141" s="17" t="s">
        <v>132</v>
      </c>
      <c r="BE141" s="163">
        <f>IF(N141="základní",J141,0)</f>
        <v>0</v>
      </c>
      <c r="BF141" s="163">
        <f>IF(N141="snížená",J141,0)</f>
        <v>0</v>
      </c>
      <c r="BG141" s="163">
        <f>IF(N141="zákl. přenesená",J141,0)</f>
        <v>0</v>
      </c>
      <c r="BH141" s="163">
        <f>IF(N141="sníž. přenesená",J141,0)</f>
        <v>0</v>
      </c>
      <c r="BI141" s="163">
        <f>IF(N141="nulová",J141,0)</f>
        <v>0</v>
      </c>
      <c r="BJ141" s="17" t="s">
        <v>81</v>
      </c>
      <c r="BK141" s="163">
        <f>ROUND(I141*H141,2)</f>
        <v>0</v>
      </c>
      <c r="BL141" s="17" t="s">
        <v>139</v>
      </c>
      <c r="BM141" s="162" t="s">
        <v>1224</v>
      </c>
    </row>
    <row r="142" spans="2:65" s="1" customFormat="1" ht="29.25">
      <c r="B142" s="32"/>
      <c r="D142" s="164" t="s">
        <v>141</v>
      </c>
      <c r="F142" s="165" t="s">
        <v>215</v>
      </c>
      <c r="I142" s="91"/>
      <c r="L142" s="32"/>
      <c r="M142" s="166"/>
      <c r="N142" s="55"/>
      <c r="O142" s="55"/>
      <c r="P142" s="55"/>
      <c r="Q142" s="55"/>
      <c r="R142" s="55"/>
      <c r="S142" s="55"/>
      <c r="T142" s="56"/>
      <c r="AT142" s="17" t="s">
        <v>141</v>
      </c>
      <c r="AU142" s="17" t="s">
        <v>83</v>
      </c>
    </row>
    <row r="143" spans="2:65" s="12" customFormat="1" ht="11.25">
      <c r="B143" s="167"/>
      <c r="D143" s="164" t="s">
        <v>143</v>
      </c>
      <c r="E143" s="168" t="s">
        <v>1</v>
      </c>
      <c r="F143" s="169" t="s">
        <v>1225</v>
      </c>
      <c r="H143" s="170">
        <v>1.7250000000000001</v>
      </c>
      <c r="I143" s="171"/>
      <c r="L143" s="167"/>
      <c r="M143" s="172"/>
      <c r="N143" s="173"/>
      <c r="O143" s="173"/>
      <c r="P143" s="173"/>
      <c r="Q143" s="173"/>
      <c r="R143" s="173"/>
      <c r="S143" s="173"/>
      <c r="T143" s="174"/>
      <c r="AT143" s="168" t="s">
        <v>143</v>
      </c>
      <c r="AU143" s="168" t="s">
        <v>83</v>
      </c>
      <c r="AV143" s="12" t="s">
        <v>83</v>
      </c>
      <c r="AW143" s="12" t="s">
        <v>30</v>
      </c>
      <c r="AX143" s="12" t="s">
        <v>81</v>
      </c>
      <c r="AY143" s="168" t="s">
        <v>132</v>
      </c>
    </row>
    <row r="144" spans="2:65" s="1" customFormat="1" ht="36" customHeight="1">
      <c r="B144" s="150"/>
      <c r="C144" s="151" t="s">
        <v>317</v>
      </c>
      <c r="D144" s="151" t="s">
        <v>134</v>
      </c>
      <c r="E144" s="152" t="s">
        <v>511</v>
      </c>
      <c r="F144" s="153" t="s">
        <v>512</v>
      </c>
      <c r="G144" s="154" t="s">
        <v>137</v>
      </c>
      <c r="H144" s="155">
        <v>0.99</v>
      </c>
      <c r="I144" s="156"/>
      <c r="J144" s="157">
        <f>ROUND(I144*H144,2)</f>
        <v>0</v>
      </c>
      <c r="K144" s="153" t="s">
        <v>138</v>
      </c>
      <c r="L144" s="32"/>
      <c r="M144" s="158" t="s">
        <v>1</v>
      </c>
      <c r="N144" s="159" t="s">
        <v>38</v>
      </c>
      <c r="O144" s="55"/>
      <c r="P144" s="160">
        <f>O144*H144</f>
        <v>0</v>
      </c>
      <c r="Q144" s="160">
        <v>0</v>
      </c>
      <c r="R144" s="160">
        <f>Q144*H144</f>
        <v>0</v>
      </c>
      <c r="S144" s="160">
        <v>0</v>
      </c>
      <c r="T144" s="161">
        <f>S144*H144</f>
        <v>0</v>
      </c>
      <c r="AR144" s="162" t="s">
        <v>139</v>
      </c>
      <c r="AT144" s="162" t="s">
        <v>134</v>
      </c>
      <c r="AU144" s="162" t="s">
        <v>83</v>
      </c>
      <c r="AY144" s="17" t="s">
        <v>132</v>
      </c>
      <c r="BE144" s="163">
        <f>IF(N144="základní",J144,0)</f>
        <v>0</v>
      </c>
      <c r="BF144" s="163">
        <f>IF(N144="snížená",J144,0)</f>
        <v>0</v>
      </c>
      <c r="BG144" s="163">
        <f>IF(N144="zákl. přenesená",J144,0)</f>
        <v>0</v>
      </c>
      <c r="BH144" s="163">
        <f>IF(N144="sníž. přenesená",J144,0)</f>
        <v>0</v>
      </c>
      <c r="BI144" s="163">
        <f>IF(N144="nulová",J144,0)</f>
        <v>0</v>
      </c>
      <c r="BJ144" s="17" t="s">
        <v>81</v>
      </c>
      <c r="BK144" s="163">
        <f>ROUND(I144*H144,2)</f>
        <v>0</v>
      </c>
      <c r="BL144" s="17" t="s">
        <v>139</v>
      </c>
      <c r="BM144" s="162" t="s">
        <v>1226</v>
      </c>
    </row>
    <row r="145" spans="2:65" s="1" customFormat="1" ht="409.5">
      <c r="B145" s="32"/>
      <c r="D145" s="164" t="s">
        <v>141</v>
      </c>
      <c r="F145" s="183" t="s">
        <v>1227</v>
      </c>
      <c r="I145" s="91"/>
      <c r="L145" s="32"/>
      <c r="M145" s="166"/>
      <c r="N145" s="55"/>
      <c r="O145" s="55"/>
      <c r="P145" s="55"/>
      <c r="Q145" s="55"/>
      <c r="R145" s="55"/>
      <c r="S145" s="55"/>
      <c r="T145" s="56"/>
      <c r="AT145" s="17" t="s">
        <v>141</v>
      </c>
      <c r="AU145" s="17" t="s">
        <v>83</v>
      </c>
    </row>
    <row r="146" spans="2:65" s="12" customFormat="1" ht="11.25">
      <c r="B146" s="167"/>
      <c r="D146" s="164" t="s">
        <v>143</v>
      </c>
      <c r="E146" s="168" t="s">
        <v>1</v>
      </c>
      <c r="F146" s="169" t="s">
        <v>1228</v>
      </c>
      <c r="H146" s="170">
        <v>0.99</v>
      </c>
      <c r="I146" s="171"/>
      <c r="L146" s="167"/>
      <c r="M146" s="172"/>
      <c r="N146" s="173"/>
      <c r="O146" s="173"/>
      <c r="P146" s="173"/>
      <c r="Q146" s="173"/>
      <c r="R146" s="173"/>
      <c r="S146" s="173"/>
      <c r="T146" s="174"/>
      <c r="AT146" s="168" t="s">
        <v>143</v>
      </c>
      <c r="AU146" s="168" t="s">
        <v>83</v>
      </c>
      <c r="AV146" s="12" t="s">
        <v>83</v>
      </c>
      <c r="AW146" s="12" t="s">
        <v>30</v>
      </c>
      <c r="AX146" s="12" t="s">
        <v>81</v>
      </c>
      <c r="AY146" s="168" t="s">
        <v>132</v>
      </c>
    </row>
    <row r="147" spans="2:65" s="1" customFormat="1" ht="60" customHeight="1">
      <c r="B147" s="150"/>
      <c r="C147" s="151" t="s">
        <v>199</v>
      </c>
      <c r="D147" s="151" t="s">
        <v>134</v>
      </c>
      <c r="E147" s="152" t="s">
        <v>1229</v>
      </c>
      <c r="F147" s="153" t="s">
        <v>1230</v>
      </c>
      <c r="G147" s="154" t="s">
        <v>137</v>
      </c>
      <c r="H147" s="155">
        <v>0.74299999999999999</v>
      </c>
      <c r="I147" s="156"/>
      <c r="J147" s="157">
        <f>ROUND(I147*H147,2)</f>
        <v>0</v>
      </c>
      <c r="K147" s="153" t="s">
        <v>138</v>
      </c>
      <c r="L147" s="32"/>
      <c r="M147" s="158" t="s">
        <v>1</v>
      </c>
      <c r="N147" s="159" t="s">
        <v>38</v>
      </c>
      <c r="O147" s="55"/>
      <c r="P147" s="160">
        <f>O147*H147</f>
        <v>0</v>
      </c>
      <c r="Q147" s="160">
        <v>0</v>
      </c>
      <c r="R147" s="160">
        <f>Q147*H147</f>
        <v>0</v>
      </c>
      <c r="S147" s="160">
        <v>0</v>
      </c>
      <c r="T147" s="161">
        <f>S147*H147</f>
        <v>0</v>
      </c>
      <c r="AR147" s="162" t="s">
        <v>139</v>
      </c>
      <c r="AT147" s="162" t="s">
        <v>134</v>
      </c>
      <c r="AU147" s="162" t="s">
        <v>83</v>
      </c>
      <c r="AY147" s="17" t="s">
        <v>132</v>
      </c>
      <c r="BE147" s="163">
        <f>IF(N147="základní",J147,0)</f>
        <v>0</v>
      </c>
      <c r="BF147" s="163">
        <f>IF(N147="snížená",J147,0)</f>
        <v>0</v>
      </c>
      <c r="BG147" s="163">
        <f>IF(N147="zákl. přenesená",J147,0)</f>
        <v>0</v>
      </c>
      <c r="BH147" s="163">
        <f>IF(N147="sníž. přenesená",J147,0)</f>
        <v>0</v>
      </c>
      <c r="BI147" s="163">
        <f>IF(N147="nulová",J147,0)</f>
        <v>0</v>
      </c>
      <c r="BJ147" s="17" t="s">
        <v>81</v>
      </c>
      <c r="BK147" s="163">
        <f>ROUND(I147*H147,2)</f>
        <v>0</v>
      </c>
      <c r="BL147" s="17" t="s">
        <v>139</v>
      </c>
      <c r="BM147" s="162" t="s">
        <v>1231</v>
      </c>
    </row>
    <row r="148" spans="2:65" s="1" customFormat="1" ht="87.75">
      <c r="B148" s="32"/>
      <c r="D148" s="164" t="s">
        <v>141</v>
      </c>
      <c r="F148" s="165" t="s">
        <v>1232</v>
      </c>
      <c r="I148" s="91"/>
      <c r="L148" s="32"/>
      <c r="M148" s="166"/>
      <c r="N148" s="55"/>
      <c r="O148" s="55"/>
      <c r="P148" s="55"/>
      <c r="Q148" s="55"/>
      <c r="R148" s="55"/>
      <c r="S148" s="55"/>
      <c r="T148" s="56"/>
      <c r="AT148" s="17" t="s">
        <v>141</v>
      </c>
      <c r="AU148" s="17" t="s">
        <v>83</v>
      </c>
    </row>
    <row r="149" spans="2:65" s="12" customFormat="1" ht="11.25">
      <c r="B149" s="167"/>
      <c r="D149" s="164" t="s">
        <v>143</v>
      </c>
      <c r="E149" s="168" t="s">
        <v>1</v>
      </c>
      <c r="F149" s="169" t="s">
        <v>1233</v>
      </c>
      <c r="H149" s="170">
        <v>0.74299999999999999</v>
      </c>
      <c r="I149" s="171"/>
      <c r="L149" s="167"/>
      <c r="M149" s="172"/>
      <c r="N149" s="173"/>
      <c r="O149" s="173"/>
      <c r="P149" s="173"/>
      <c r="Q149" s="173"/>
      <c r="R149" s="173"/>
      <c r="S149" s="173"/>
      <c r="T149" s="174"/>
      <c r="AT149" s="168" t="s">
        <v>143</v>
      </c>
      <c r="AU149" s="168" t="s">
        <v>83</v>
      </c>
      <c r="AV149" s="12" t="s">
        <v>83</v>
      </c>
      <c r="AW149" s="12" t="s">
        <v>30</v>
      </c>
      <c r="AX149" s="12" t="s">
        <v>81</v>
      </c>
      <c r="AY149" s="168" t="s">
        <v>132</v>
      </c>
    </row>
    <row r="150" spans="2:65" s="1" customFormat="1" ht="16.5" customHeight="1">
      <c r="B150" s="150"/>
      <c r="C150" s="184" t="s">
        <v>206</v>
      </c>
      <c r="D150" s="184" t="s">
        <v>200</v>
      </c>
      <c r="E150" s="185" t="s">
        <v>1234</v>
      </c>
      <c r="F150" s="186" t="s">
        <v>1235</v>
      </c>
      <c r="G150" s="187" t="s">
        <v>203</v>
      </c>
      <c r="H150" s="188">
        <v>1.4119999999999999</v>
      </c>
      <c r="I150" s="189"/>
      <c r="J150" s="190">
        <f>ROUND(I150*H150,2)</f>
        <v>0</v>
      </c>
      <c r="K150" s="186" t="s">
        <v>138</v>
      </c>
      <c r="L150" s="191"/>
      <c r="M150" s="192" t="s">
        <v>1</v>
      </c>
      <c r="N150" s="193" t="s">
        <v>38</v>
      </c>
      <c r="O150" s="55"/>
      <c r="P150" s="160">
        <f>O150*H150</f>
        <v>0</v>
      </c>
      <c r="Q150" s="160">
        <v>1</v>
      </c>
      <c r="R150" s="160">
        <f>Q150*H150</f>
        <v>1.4119999999999999</v>
      </c>
      <c r="S150" s="160">
        <v>0</v>
      </c>
      <c r="T150" s="161">
        <f>S150*H150</f>
        <v>0</v>
      </c>
      <c r="AR150" s="162" t="s">
        <v>183</v>
      </c>
      <c r="AT150" s="162" t="s">
        <v>200</v>
      </c>
      <c r="AU150" s="162" t="s">
        <v>83</v>
      </c>
      <c r="AY150" s="17" t="s">
        <v>132</v>
      </c>
      <c r="BE150" s="163">
        <f>IF(N150="základní",J150,0)</f>
        <v>0</v>
      </c>
      <c r="BF150" s="163">
        <f>IF(N150="snížená",J150,0)</f>
        <v>0</v>
      </c>
      <c r="BG150" s="163">
        <f>IF(N150="zákl. přenesená",J150,0)</f>
        <v>0</v>
      </c>
      <c r="BH150" s="163">
        <f>IF(N150="sníž. přenesená",J150,0)</f>
        <v>0</v>
      </c>
      <c r="BI150" s="163">
        <f>IF(N150="nulová",J150,0)</f>
        <v>0</v>
      </c>
      <c r="BJ150" s="17" t="s">
        <v>81</v>
      </c>
      <c r="BK150" s="163">
        <f>ROUND(I150*H150,2)</f>
        <v>0</v>
      </c>
      <c r="BL150" s="17" t="s">
        <v>139</v>
      </c>
      <c r="BM150" s="162" t="s">
        <v>1236</v>
      </c>
    </row>
    <row r="151" spans="2:65" s="12" customFormat="1" ht="11.25">
      <c r="B151" s="167"/>
      <c r="D151" s="164" t="s">
        <v>143</v>
      </c>
      <c r="E151" s="168" t="s">
        <v>1</v>
      </c>
      <c r="F151" s="169" t="s">
        <v>1237</v>
      </c>
      <c r="H151" s="170">
        <v>1.4119999999999999</v>
      </c>
      <c r="I151" s="171"/>
      <c r="L151" s="167"/>
      <c r="M151" s="172"/>
      <c r="N151" s="173"/>
      <c r="O151" s="173"/>
      <c r="P151" s="173"/>
      <c r="Q151" s="173"/>
      <c r="R151" s="173"/>
      <c r="S151" s="173"/>
      <c r="T151" s="174"/>
      <c r="AT151" s="168" t="s">
        <v>143</v>
      </c>
      <c r="AU151" s="168" t="s">
        <v>83</v>
      </c>
      <c r="AV151" s="12" t="s">
        <v>83</v>
      </c>
      <c r="AW151" s="12" t="s">
        <v>30</v>
      </c>
      <c r="AX151" s="12" t="s">
        <v>81</v>
      </c>
      <c r="AY151" s="168" t="s">
        <v>132</v>
      </c>
    </row>
    <row r="152" spans="2:65" s="11" customFormat="1" ht="22.9" customHeight="1">
      <c r="B152" s="137"/>
      <c r="D152" s="138" t="s">
        <v>72</v>
      </c>
      <c r="E152" s="148" t="s">
        <v>139</v>
      </c>
      <c r="F152" s="148" t="s">
        <v>266</v>
      </c>
      <c r="I152" s="140"/>
      <c r="J152" s="149">
        <f>BK152</f>
        <v>0</v>
      </c>
      <c r="L152" s="137"/>
      <c r="M152" s="142"/>
      <c r="N152" s="143"/>
      <c r="O152" s="143"/>
      <c r="P152" s="144">
        <f>SUM(P153:P155)</f>
        <v>0</v>
      </c>
      <c r="Q152" s="143"/>
      <c r="R152" s="144">
        <f>SUM(R153:R155)</f>
        <v>0.31197705000000003</v>
      </c>
      <c r="S152" s="143"/>
      <c r="T152" s="145">
        <f>SUM(T153:T155)</f>
        <v>0</v>
      </c>
      <c r="AR152" s="138" t="s">
        <v>81</v>
      </c>
      <c r="AT152" s="146" t="s">
        <v>72</v>
      </c>
      <c r="AU152" s="146" t="s">
        <v>81</v>
      </c>
      <c r="AY152" s="138" t="s">
        <v>132</v>
      </c>
      <c r="BK152" s="147">
        <f>SUM(BK153:BK155)</f>
        <v>0</v>
      </c>
    </row>
    <row r="153" spans="2:65" s="1" customFormat="1" ht="24" customHeight="1">
      <c r="B153" s="150"/>
      <c r="C153" s="151" t="s">
        <v>211</v>
      </c>
      <c r="D153" s="151" t="s">
        <v>134</v>
      </c>
      <c r="E153" s="152" t="s">
        <v>534</v>
      </c>
      <c r="F153" s="153" t="s">
        <v>535</v>
      </c>
      <c r="G153" s="154" t="s">
        <v>137</v>
      </c>
      <c r="H153" s="155">
        <v>0.16500000000000001</v>
      </c>
      <c r="I153" s="156"/>
      <c r="J153" s="157">
        <f>ROUND(I153*H153,2)</f>
        <v>0</v>
      </c>
      <c r="K153" s="153" t="s">
        <v>138</v>
      </c>
      <c r="L153" s="32"/>
      <c r="M153" s="158" t="s">
        <v>1</v>
      </c>
      <c r="N153" s="159" t="s">
        <v>38</v>
      </c>
      <c r="O153" s="55"/>
      <c r="P153" s="160">
        <f>O153*H153</f>
        <v>0</v>
      </c>
      <c r="Q153" s="160">
        <v>1.8907700000000001</v>
      </c>
      <c r="R153" s="160">
        <f>Q153*H153</f>
        <v>0.31197705000000003</v>
      </c>
      <c r="S153" s="160">
        <v>0</v>
      </c>
      <c r="T153" s="161">
        <f>S153*H153</f>
        <v>0</v>
      </c>
      <c r="AR153" s="162" t="s">
        <v>139</v>
      </c>
      <c r="AT153" s="162" t="s">
        <v>134</v>
      </c>
      <c r="AU153" s="162" t="s">
        <v>83</v>
      </c>
      <c r="AY153" s="17" t="s">
        <v>132</v>
      </c>
      <c r="BE153" s="163">
        <f>IF(N153="základní",J153,0)</f>
        <v>0</v>
      </c>
      <c r="BF153" s="163">
        <f>IF(N153="snížená",J153,0)</f>
        <v>0</v>
      </c>
      <c r="BG153" s="163">
        <f>IF(N153="zákl. přenesená",J153,0)</f>
        <v>0</v>
      </c>
      <c r="BH153" s="163">
        <f>IF(N153="sníž. přenesená",J153,0)</f>
        <v>0</v>
      </c>
      <c r="BI153" s="163">
        <f>IF(N153="nulová",J153,0)</f>
        <v>0</v>
      </c>
      <c r="BJ153" s="17" t="s">
        <v>81</v>
      </c>
      <c r="BK153" s="163">
        <f>ROUND(I153*H153,2)</f>
        <v>0</v>
      </c>
      <c r="BL153" s="17" t="s">
        <v>139</v>
      </c>
      <c r="BM153" s="162" t="s">
        <v>1238</v>
      </c>
    </row>
    <row r="154" spans="2:65" s="1" customFormat="1" ht="39">
      <c r="B154" s="32"/>
      <c r="D154" s="164" t="s">
        <v>141</v>
      </c>
      <c r="F154" s="165" t="s">
        <v>1239</v>
      </c>
      <c r="I154" s="91"/>
      <c r="L154" s="32"/>
      <c r="M154" s="166"/>
      <c r="N154" s="55"/>
      <c r="O154" s="55"/>
      <c r="P154" s="55"/>
      <c r="Q154" s="55"/>
      <c r="R154" s="55"/>
      <c r="S154" s="55"/>
      <c r="T154" s="56"/>
      <c r="AT154" s="17" t="s">
        <v>141</v>
      </c>
      <c r="AU154" s="17" t="s">
        <v>83</v>
      </c>
    </row>
    <row r="155" spans="2:65" s="12" customFormat="1" ht="11.25">
      <c r="B155" s="167"/>
      <c r="D155" s="164" t="s">
        <v>143</v>
      </c>
      <c r="E155" s="168" t="s">
        <v>1</v>
      </c>
      <c r="F155" s="169" t="s">
        <v>1240</v>
      </c>
      <c r="H155" s="170">
        <v>0.16500000000000001</v>
      </c>
      <c r="I155" s="171"/>
      <c r="L155" s="167"/>
      <c r="M155" s="172"/>
      <c r="N155" s="173"/>
      <c r="O155" s="173"/>
      <c r="P155" s="173"/>
      <c r="Q155" s="173"/>
      <c r="R155" s="173"/>
      <c r="S155" s="173"/>
      <c r="T155" s="174"/>
      <c r="AT155" s="168" t="s">
        <v>143</v>
      </c>
      <c r="AU155" s="168" t="s">
        <v>83</v>
      </c>
      <c r="AV155" s="12" t="s">
        <v>83</v>
      </c>
      <c r="AW155" s="12" t="s">
        <v>30</v>
      </c>
      <c r="AX155" s="12" t="s">
        <v>81</v>
      </c>
      <c r="AY155" s="168" t="s">
        <v>132</v>
      </c>
    </row>
    <row r="156" spans="2:65" s="11" customFormat="1" ht="22.9" customHeight="1">
      <c r="B156" s="137"/>
      <c r="D156" s="138" t="s">
        <v>72</v>
      </c>
      <c r="E156" s="148" t="s">
        <v>183</v>
      </c>
      <c r="F156" s="148" t="s">
        <v>568</v>
      </c>
      <c r="I156" s="140"/>
      <c r="J156" s="149">
        <f>BK156</f>
        <v>0</v>
      </c>
      <c r="L156" s="137"/>
      <c r="M156" s="142"/>
      <c r="N156" s="143"/>
      <c r="O156" s="143"/>
      <c r="P156" s="144">
        <f>SUM(P157:P184)</f>
        <v>0</v>
      </c>
      <c r="Q156" s="143"/>
      <c r="R156" s="144">
        <f>SUM(R157:R184)</f>
        <v>0.88799025000000009</v>
      </c>
      <c r="S156" s="143"/>
      <c r="T156" s="145">
        <f>SUM(T157:T184)</f>
        <v>0</v>
      </c>
      <c r="AR156" s="138" t="s">
        <v>81</v>
      </c>
      <c r="AT156" s="146" t="s">
        <v>72</v>
      </c>
      <c r="AU156" s="146" t="s">
        <v>81</v>
      </c>
      <c r="AY156" s="138" t="s">
        <v>132</v>
      </c>
      <c r="BK156" s="147">
        <f>SUM(BK157:BK184)</f>
        <v>0</v>
      </c>
    </row>
    <row r="157" spans="2:65" s="1" customFormat="1" ht="36" customHeight="1">
      <c r="B157" s="150"/>
      <c r="C157" s="151" t="s">
        <v>217</v>
      </c>
      <c r="D157" s="151" t="s">
        <v>134</v>
      </c>
      <c r="E157" s="152" t="s">
        <v>780</v>
      </c>
      <c r="F157" s="153" t="s">
        <v>781</v>
      </c>
      <c r="G157" s="154" t="s">
        <v>262</v>
      </c>
      <c r="H157" s="155">
        <v>1.5</v>
      </c>
      <c r="I157" s="156"/>
      <c r="J157" s="157">
        <f>ROUND(I157*H157,2)</f>
        <v>0</v>
      </c>
      <c r="K157" s="153" t="s">
        <v>138</v>
      </c>
      <c r="L157" s="32"/>
      <c r="M157" s="158" t="s">
        <v>1</v>
      </c>
      <c r="N157" s="159" t="s">
        <v>38</v>
      </c>
      <c r="O157" s="55"/>
      <c r="P157" s="160">
        <f>O157*H157</f>
        <v>0</v>
      </c>
      <c r="Q157" s="160">
        <v>1.0000000000000001E-5</v>
      </c>
      <c r="R157" s="160">
        <f>Q157*H157</f>
        <v>1.5000000000000002E-5</v>
      </c>
      <c r="S157" s="160">
        <v>0</v>
      </c>
      <c r="T157" s="161">
        <f>S157*H157</f>
        <v>0</v>
      </c>
      <c r="AR157" s="162" t="s">
        <v>139</v>
      </c>
      <c r="AT157" s="162" t="s">
        <v>134</v>
      </c>
      <c r="AU157" s="162" t="s">
        <v>83</v>
      </c>
      <c r="AY157" s="17" t="s">
        <v>132</v>
      </c>
      <c r="BE157" s="163">
        <f>IF(N157="základní",J157,0)</f>
        <v>0</v>
      </c>
      <c r="BF157" s="163">
        <f>IF(N157="snížená",J157,0)</f>
        <v>0</v>
      </c>
      <c r="BG157" s="163">
        <f>IF(N157="zákl. přenesená",J157,0)</f>
        <v>0</v>
      </c>
      <c r="BH157" s="163">
        <f>IF(N157="sníž. přenesená",J157,0)</f>
        <v>0</v>
      </c>
      <c r="BI157" s="163">
        <f>IF(N157="nulová",J157,0)</f>
        <v>0</v>
      </c>
      <c r="BJ157" s="17" t="s">
        <v>81</v>
      </c>
      <c r="BK157" s="163">
        <f>ROUND(I157*H157,2)</f>
        <v>0</v>
      </c>
      <c r="BL157" s="17" t="s">
        <v>139</v>
      </c>
      <c r="BM157" s="162" t="s">
        <v>1241</v>
      </c>
    </row>
    <row r="158" spans="2:65" s="1" customFormat="1" ht="97.5">
      <c r="B158" s="32"/>
      <c r="D158" s="164" t="s">
        <v>141</v>
      </c>
      <c r="F158" s="165" t="s">
        <v>1242</v>
      </c>
      <c r="I158" s="91"/>
      <c r="L158" s="32"/>
      <c r="M158" s="166"/>
      <c r="N158" s="55"/>
      <c r="O158" s="55"/>
      <c r="P158" s="55"/>
      <c r="Q158" s="55"/>
      <c r="R158" s="55"/>
      <c r="S158" s="55"/>
      <c r="T158" s="56"/>
      <c r="AT158" s="17" t="s">
        <v>141</v>
      </c>
      <c r="AU158" s="17" t="s">
        <v>83</v>
      </c>
    </row>
    <row r="159" spans="2:65" s="12" customFormat="1" ht="11.25">
      <c r="B159" s="167"/>
      <c r="D159" s="164" t="s">
        <v>143</v>
      </c>
      <c r="E159" s="168" t="s">
        <v>1</v>
      </c>
      <c r="F159" s="169" t="s">
        <v>1243</v>
      </c>
      <c r="H159" s="170">
        <v>1.5</v>
      </c>
      <c r="I159" s="171"/>
      <c r="L159" s="167"/>
      <c r="M159" s="172"/>
      <c r="N159" s="173"/>
      <c r="O159" s="173"/>
      <c r="P159" s="173"/>
      <c r="Q159" s="173"/>
      <c r="R159" s="173"/>
      <c r="S159" s="173"/>
      <c r="T159" s="174"/>
      <c r="AT159" s="168" t="s">
        <v>143</v>
      </c>
      <c r="AU159" s="168" t="s">
        <v>83</v>
      </c>
      <c r="AV159" s="12" t="s">
        <v>83</v>
      </c>
      <c r="AW159" s="12" t="s">
        <v>30</v>
      </c>
      <c r="AX159" s="12" t="s">
        <v>81</v>
      </c>
      <c r="AY159" s="168" t="s">
        <v>132</v>
      </c>
    </row>
    <row r="160" spans="2:65" s="1" customFormat="1" ht="24" customHeight="1">
      <c r="B160" s="150"/>
      <c r="C160" s="184" t="s">
        <v>8</v>
      </c>
      <c r="D160" s="184" t="s">
        <v>200</v>
      </c>
      <c r="E160" s="185" t="s">
        <v>1244</v>
      </c>
      <c r="F160" s="186" t="s">
        <v>1245</v>
      </c>
      <c r="G160" s="187" t="s">
        <v>335</v>
      </c>
      <c r="H160" s="188">
        <v>1.575</v>
      </c>
      <c r="I160" s="189"/>
      <c r="J160" s="190">
        <f>ROUND(I160*H160,2)</f>
        <v>0</v>
      </c>
      <c r="K160" s="186" t="s">
        <v>1</v>
      </c>
      <c r="L160" s="191"/>
      <c r="M160" s="192" t="s">
        <v>1</v>
      </c>
      <c r="N160" s="193" t="s">
        <v>38</v>
      </c>
      <c r="O160" s="55"/>
      <c r="P160" s="160">
        <f>O160*H160</f>
        <v>0</v>
      </c>
      <c r="Q160" s="160">
        <v>2.6700000000000001E-3</v>
      </c>
      <c r="R160" s="160">
        <f>Q160*H160</f>
        <v>4.2052499999999998E-3</v>
      </c>
      <c r="S160" s="160">
        <v>0</v>
      </c>
      <c r="T160" s="161">
        <f>S160*H160</f>
        <v>0</v>
      </c>
      <c r="AR160" s="162" t="s">
        <v>183</v>
      </c>
      <c r="AT160" s="162" t="s">
        <v>200</v>
      </c>
      <c r="AU160" s="162" t="s">
        <v>83</v>
      </c>
      <c r="AY160" s="17" t="s">
        <v>132</v>
      </c>
      <c r="BE160" s="163">
        <f>IF(N160="základní",J160,0)</f>
        <v>0</v>
      </c>
      <c r="BF160" s="163">
        <f>IF(N160="snížená",J160,0)</f>
        <v>0</v>
      </c>
      <c r="BG160" s="163">
        <f>IF(N160="zákl. přenesená",J160,0)</f>
        <v>0</v>
      </c>
      <c r="BH160" s="163">
        <f>IF(N160="sníž. přenesená",J160,0)</f>
        <v>0</v>
      </c>
      <c r="BI160" s="163">
        <f>IF(N160="nulová",J160,0)</f>
        <v>0</v>
      </c>
      <c r="BJ160" s="17" t="s">
        <v>81</v>
      </c>
      <c r="BK160" s="163">
        <f>ROUND(I160*H160,2)</f>
        <v>0</v>
      </c>
      <c r="BL160" s="17" t="s">
        <v>139</v>
      </c>
      <c r="BM160" s="162" t="s">
        <v>1246</v>
      </c>
    </row>
    <row r="161" spans="2:65" s="12" customFormat="1" ht="11.25">
      <c r="B161" s="167"/>
      <c r="D161" s="164" t="s">
        <v>143</v>
      </c>
      <c r="E161" s="168" t="s">
        <v>1</v>
      </c>
      <c r="F161" s="169" t="s">
        <v>1247</v>
      </c>
      <c r="H161" s="170">
        <v>1.575</v>
      </c>
      <c r="I161" s="171"/>
      <c r="L161" s="167"/>
      <c r="M161" s="172"/>
      <c r="N161" s="173"/>
      <c r="O161" s="173"/>
      <c r="P161" s="173"/>
      <c r="Q161" s="173"/>
      <c r="R161" s="173"/>
      <c r="S161" s="173"/>
      <c r="T161" s="174"/>
      <c r="AT161" s="168" t="s">
        <v>143</v>
      </c>
      <c r="AU161" s="168" t="s">
        <v>83</v>
      </c>
      <c r="AV161" s="12" t="s">
        <v>83</v>
      </c>
      <c r="AW161" s="12" t="s">
        <v>30</v>
      </c>
      <c r="AX161" s="12" t="s">
        <v>81</v>
      </c>
      <c r="AY161" s="168" t="s">
        <v>132</v>
      </c>
    </row>
    <row r="162" spans="2:65" s="1" customFormat="1" ht="36" customHeight="1">
      <c r="B162" s="150"/>
      <c r="C162" s="151" t="s">
        <v>228</v>
      </c>
      <c r="D162" s="151" t="s">
        <v>134</v>
      </c>
      <c r="E162" s="152" t="s">
        <v>1248</v>
      </c>
      <c r="F162" s="153" t="s">
        <v>1249</v>
      </c>
      <c r="G162" s="154" t="s">
        <v>335</v>
      </c>
      <c r="H162" s="155">
        <v>2</v>
      </c>
      <c r="I162" s="156"/>
      <c r="J162" s="157">
        <f>ROUND(I162*H162,2)</f>
        <v>0</v>
      </c>
      <c r="K162" s="153" t="s">
        <v>138</v>
      </c>
      <c r="L162" s="32"/>
      <c r="M162" s="158" t="s">
        <v>1</v>
      </c>
      <c r="N162" s="159" t="s">
        <v>38</v>
      </c>
      <c r="O162" s="55"/>
      <c r="P162" s="160">
        <f>O162*H162</f>
        <v>0</v>
      </c>
      <c r="Q162" s="160">
        <v>0</v>
      </c>
      <c r="R162" s="160">
        <f>Q162*H162</f>
        <v>0</v>
      </c>
      <c r="S162" s="160">
        <v>0</v>
      </c>
      <c r="T162" s="161">
        <f>S162*H162</f>
        <v>0</v>
      </c>
      <c r="AR162" s="162" t="s">
        <v>139</v>
      </c>
      <c r="AT162" s="162" t="s">
        <v>134</v>
      </c>
      <c r="AU162" s="162" t="s">
        <v>83</v>
      </c>
      <c r="AY162" s="17" t="s">
        <v>132</v>
      </c>
      <c r="BE162" s="163">
        <f>IF(N162="základní",J162,0)</f>
        <v>0</v>
      </c>
      <c r="BF162" s="163">
        <f>IF(N162="snížená",J162,0)</f>
        <v>0</v>
      </c>
      <c r="BG162" s="163">
        <f>IF(N162="zákl. přenesená",J162,0)</f>
        <v>0</v>
      </c>
      <c r="BH162" s="163">
        <f>IF(N162="sníž. přenesená",J162,0)</f>
        <v>0</v>
      </c>
      <c r="BI162" s="163">
        <f>IF(N162="nulová",J162,0)</f>
        <v>0</v>
      </c>
      <c r="BJ162" s="17" t="s">
        <v>81</v>
      </c>
      <c r="BK162" s="163">
        <f>ROUND(I162*H162,2)</f>
        <v>0</v>
      </c>
      <c r="BL162" s="17" t="s">
        <v>139</v>
      </c>
      <c r="BM162" s="162" t="s">
        <v>1250</v>
      </c>
    </row>
    <row r="163" spans="2:65" s="1" customFormat="1" ht="29.25">
      <c r="B163" s="32"/>
      <c r="D163" s="164" t="s">
        <v>141</v>
      </c>
      <c r="F163" s="165" t="s">
        <v>1251</v>
      </c>
      <c r="I163" s="91"/>
      <c r="L163" s="32"/>
      <c r="M163" s="166"/>
      <c r="N163" s="55"/>
      <c r="O163" s="55"/>
      <c r="P163" s="55"/>
      <c r="Q163" s="55"/>
      <c r="R163" s="55"/>
      <c r="S163" s="55"/>
      <c r="T163" s="56"/>
      <c r="AT163" s="17" t="s">
        <v>141</v>
      </c>
      <c r="AU163" s="17" t="s">
        <v>83</v>
      </c>
    </row>
    <row r="164" spans="2:65" s="12" customFormat="1" ht="11.25">
      <c r="B164" s="167"/>
      <c r="D164" s="164" t="s">
        <v>143</v>
      </c>
      <c r="E164" s="168" t="s">
        <v>1</v>
      </c>
      <c r="F164" s="169" t="s">
        <v>83</v>
      </c>
      <c r="H164" s="170">
        <v>2</v>
      </c>
      <c r="I164" s="171"/>
      <c r="L164" s="167"/>
      <c r="M164" s="172"/>
      <c r="N164" s="173"/>
      <c r="O164" s="173"/>
      <c r="P164" s="173"/>
      <c r="Q164" s="173"/>
      <c r="R164" s="173"/>
      <c r="S164" s="173"/>
      <c r="T164" s="174"/>
      <c r="AT164" s="168" t="s">
        <v>143</v>
      </c>
      <c r="AU164" s="168" t="s">
        <v>83</v>
      </c>
      <c r="AV164" s="12" t="s">
        <v>83</v>
      </c>
      <c r="AW164" s="12" t="s">
        <v>30</v>
      </c>
      <c r="AX164" s="12" t="s">
        <v>81</v>
      </c>
      <c r="AY164" s="168" t="s">
        <v>132</v>
      </c>
    </row>
    <row r="165" spans="2:65" s="1" customFormat="1" ht="16.5" customHeight="1">
      <c r="B165" s="150"/>
      <c r="C165" s="184" t="s">
        <v>234</v>
      </c>
      <c r="D165" s="184" t="s">
        <v>200</v>
      </c>
      <c r="E165" s="185" t="s">
        <v>1252</v>
      </c>
      <c r="F165" s="186" t="s">
        <v>1253</v>
      </c>
      <c r="G165" s="187" t="s">
        <v>335</v>
      </c>
      <c r="H165" s="188">
        <v>1</v>
      </c>
      <c r="I165" s="189"/>
      <c r="J165" s="190">
        <f>ROUND(I165*H165,2)</f>
        <v>0</v>
      </c>
      <c r="K165" s="186" t="s">
        <v>138</v>
      </c>
      <c r="L165" s="191"/>
      <c r="M165" s="192" t="s">
        <v>1</v>
      </c>
      <c r="N165" s="193" t="s">
        <v>38</v>
      </c>
      <c r="O165" s="55"/>
      <c r="P165" s="160">
        <f>O165*H165</f>
        <v>0</v>
      </c>
      <c r="Q165" s="160">
        <v>6.4000000000000005E-4</v>
      </c>
      <c r="R165" s="160">
        <f>Q165*H165</f>
        <v>6.4000000000000005E-4</v>
      </c>
      <c r="S165" s="160">
        <v>0</v>
      </c>
      <c r="T165" s="161">
        <f>S165*H165</f>
        <v>0</v>
      </c>
      <c r="AR165" s="162" t="s">
        <v>183</v>
      </c>
      <c r="AT165" s="162" t="s">
        <v>200</v>
      </c>
      <c r="AU165" s="162" t="s">
        <v>83</v>
      </c>
      <c r="AY165" s="17" t="s">
        <v>132</v>
      </c>
      <c r="BE165" s="163">
        <f>IF(N165="základní",J165,0)</f>
        <v>0</v>
      </c>
      <c r="BF165" s="163">
        <f>IF(N165="snížená",J165,0)</f>
        <v>0</v>
      </c>
      <c r="BG165" s="163">
        <f>IF(N165="zákl. přenesená",J165,0)</f>
        <v>0</v>
      </c>
      <c r="BH165" s="163">
        <f>IF(N165="sníž. přenesená",J165,0)</f>
        <v>0</v>
      </c>
      <c r="BI165" s="163">
        <f>IF(N165="nulová",J165,0)</f>
        <v>0</v>
      </c>
      <c r="BJ165" s="17" t="s">
        <v>81</v>
      </c>
      <c r="BK165" s="163">
        <f>ROUND(I165*H165,2)</f>
        <v>0</v>
      </c>
      <c r="BL165" s="17" t="s">
        <v>139</v>
      </c>
      <c r="BM165" s="162" t="s">
        <v>1254</v>
      </c>
    </row>
    <row r="166" spans="2:65" s="12" customFormat="1" ht="11.25">
      <c r="B166" s="167"/>
      <c r="D166" s="164" t="s">
        <v>143</v>
      </c>
      <c r="E166" s="168" t="s">
        <v>1</v>
      </c>
      <c r="F166" s="169" t="s">
        <v>81</v>
      </c>
      <c r="H166" s="170">
        <v>1</v>
      </c>
      <c r="I166" s="171"/>
      <c r="L166" s="167"/>
      <c r="M166" s="172"/>
      <c r="N166" s="173"/>
      <c r="O166" s="173"/>
      <c r="P166" s="173"/>
      <c r="Q166" s="173"/>
      <c r="R166" s="173"/>
      <c r="S166" s="173"/>
      <c r="T166" s="174"/>
      <c r="AT166" s="168" t="s">
        <v>143</v>
      </c>
      <c r="AU166" s="168" t="s">
        <v>83</v>
      </c>
      <c r="AV166" s="12" t="s">
        <v>83</v>
      </c>
      <c r="AW166" s="12" t="s">
        <v>30</v>
      </c>
      <c r="AX166" s="12" t="s">
        <v>81</v>
      </c>
      <c r="AY166" s="168" t="s">
        <v>132</v>
      </c>
    </row>
    <row r="167" spans="2:65" s="1" customFormat="1" ht="16.5" customHeight="1">
      <c r="B167" s="150"/>
      <c r="C167" s="184" t="s">
        <v>239</v>
      </c>
      <c r="D167" s="184" t="s">
        <v>200</v>
      </c>
      <c r="E167" s="185" t="s">
        <v>1255</v>
      </c>
      <c r="F167" s="186" t="s">
        <v>1256</v>
      </c>
      <c r="G167" s="187" t="s">
        <v>335</v>
      </c>
      <c r="H167" s="188">
        <v>1</v>
      </c>
      <c r="I167" s="189"/>
      <c r="J167" s="190">
        <f>ROUND(I167*H167,2)</f>
        <v>0</v>
      </c>
      <c r="K167" s="186" t="s">
        <v>138</v>
      </c>
      <c r="L167" s="191"/>
      <c r="M167" s="192" t="s">
        <v>1</v>
      </c>
      <c r="N167" s="193" t="s">
        <v>38</v>
      </c>
      <c r="O167" s="55"/>
      <c r="P167" s="160">
        <f>O167*H167</f>
        <v>0</v>
      </c>
      <c r="Q167" s="160">
        <v>6.4999999999999997E-4</v>
      </c>
      <c r="R167" s="160">
        <f>Q167*H167</f>
        <v>6.4999999999999997E-4</v>
      </c>
      <c r="S167" s="160">
        <v>0</v>
      </c>
      <c r="T167" s="161">
        <f>S167*H167</f>
        <v>0</v>
      </c>
      <c r="AR167" s="162" t="s">
        <v>183</v>
      </c>
      <c r="AT167" s="162" t="s">
        <v>200</v>
      </c>
      <c r="AU167" s="162" t="s">
        <v>83</v>
      </c>
      <c r="AY167" s="17" t="s">
        <v>132</v>
      </c>
      <c r="BE167" s="163">
        <f>IF(N167="základní",J167,0)</f>
        <v>0</v>
      </c>
      <c r="BF167" s="163">
        <f>IF(N167="snížená",J167,0)</f>
        <v>0</v>
      </c>
      <c r="BG167" s="163">
        <f>IF(N167="zákl. přenesená",J167,0)</f>
        <v>0</v>
      </c>
      <c r="BH167" s="163">
        <f>IF(N167="sníž. přenesená",J167,0)</f>
        <v>0</v>
      </c>
      <c r="BI167" s="163">
        <f>IF(N167="nulová",J167,0)</f>
        <v>0</v>
      </c>
      <c r="BJ167" s="17" t="s">
        <v>81</v>
      </c>
      <c r="BK167" s="163">
        <f>ROUND(I167*H167,2)</f>
        <v>0</v>
      </c>
      <c r="BL167" s="17" t="s">
        <v>139</v>
      </c>
      <c r="BM167" s="162" t="s">
        <v>1257</v>
      </c>
    </row>
    <row r="168" spans="2:65" s="12" customFormat="1" ht="11.25">
      <c r="B168" s="167"/>
      <c r="D168" s="164" t="s">
        <v>143</v>
      </c>
      <c r="E168" s="168" t="s">
        <v>1</v>
      </c>
      <c r="F168" s="169" t="s">
        <v>81</v>
      </c>
      <c r="H168" s="170">
        <v>1</v>
      </c>
      <c r="I168" s="171"/>
      <c r="L168" s="167"/>
      <c r="M168" s="172"/>
      <c r="N168" s="173"/>
      <c r="O168" s="173"/>
      <c r="P168" s="173"/>
      <c r="Q168" s="173"/>
      <c r="R168" s="173"/>
      <c r="S168" s="173"/>
      <c r="T168" s="174"/>
      <c r="AT168" s="168" t="s">
        <v>143</v>
      </c>
      <c r="AU168" s="168" t="s">
        <v>83</v>
      </c>
      <c r="AV168" s="12" t="s">
        <v>83</v>
      </c>
      <c r="AW168" s="12" t="s">
        <v>30</v>
      </c>
      <c r="AX168" s="12" t="s">
        <v>81</v>
      </c>
      <c r="AY168" s="168" t="s">
        <v>132</v>
      </c>
    </row>
    <row r="169" spans="2:65" s="1" customFormat="1" ht="36" customHeight="1">
      <c r="B169" s="150"/>
      <c r="C169" s="151" t="s">
        <v>249</v>
      </c>
      <c r="D169" s="151" t="s">
        <v>134</v>
      </c>
      <c r="E169" s="152" t="s">
        <v>1258</v>
      </c>
      <c r="F169" s="153" t="s">
        <v>1259</v>
      </c>
      <c r="G169" s="154" t="s">
        <v>335</v>
      </c>
      <c r="H169" s="155">
        <v>1</v>
      </c>
      <c r="I169" s="156"/>
      <c r="J169" s="157">
        <f>ROUND(I169*H169,2)</f>
        <v>0</v>
      </c>
      <c r="K169" s="153" t="s">
        <v>138</v>
      </c>
      <c r="L169" s="32"/>
      <c r="M169" s="158" t="s">
        <v>1</v>
      </c>
      <c r="N169" s="159" t="s">
        <v>38</v>
      </c>
      <c r="O169" s="55"/>
      <c r="P169" s="160">
        <f>O169*H169</f>
        <v>0</v>
      </c>
      <c r="Q169" s="160">
        <v>1.0000000000000001E-5</v>
      </c>
      <c r="R169" s="160">
        <f>Q169*H169</f>
        <v>1.0000000000000001E-5</v>
      </c>
      <c r="S169" s="160">
        <v>0</v>
      </c>
      <c r="T169" s="161">
        <f>S169*H169</f>
        <v>0</v>
      </c>
      <c r="AR169" s="162" t="s">
        <v>139</v>
      </c>
      <c r="AT169" s="162" t="s">
        <v>134</v>
      </c>
      <c r="AU169" s="162" t="s">
        <v>83</v>
      </c>
      <c r="AY169" s="17" t="s">
        <v>132</v>
      </c>
      <c r="BE169" s="163">
        <f>IF(N169="základní",J169,0)</f>
        <v>0</v>
      </c>
      <c r="BF169" s="163">
        <f>IF(N169="snížená",J169,0)</f>
        <v>0</v>
      </c>
      <c r="BG169" s="163">
        <f>IF(N169="zákl. přenesená",J169,0)</f>
        <v>0</v>
      </c>
      <c r="BH169" s="163">
        <f>IF(N169="sníž. přenesená",J169,0)</f>
        <v>0</v>
      </c>
      <c r="BI169" s="163">
        <f>IF(N169="nulová",J169,0)</f>
        <v>0</v>
      </c>
      <c r="BJ169" s="17" t="s">
        <v>81</v>
      </c>
      <c r="BK169" s="163">
        <f>ROUND(I169*H169,2)</f>
        <v>0</v>
      </c>
      <c r="BL169" s="17" t="s">
        <v>139</v>
      </c>
      <c r="BM169" s="162" t="s">
        <v>1260</v>
      </c>
    </row>
    <row r="170" spans="2:65" s="1" customFormat="1" ht="29.25">
      <c r="B170" s="32"/>
      <c r="D170" s="164" t="s">
        <v>141</v>
      </c>
      <c r="F170" s="165" t="s">
        <v>1251</v>
      </c>
      <c r="I170" s="91"/>
      <c r="L170" s="32"/>
      <c r="M170" s="166"/>
      <c r="N170" s="55"/>
      <c r="O170" s="55"/>
      <c r="P170" s="55"/>
      <c r="Q170" s="55"/>
      <c r="R170" s="55"/>
      <c r="S170" s="55"/>
      <c r="T170" s="56"/>
      <c r="AT170" s="17" t="s">
        <v>141</v>
      </c>
      <c r="AU170" s="17" t="s">
        <v>83</v>
      </c>
    </row>
    <row r="171" spans="2:65" s="12" customFormat="1" ht="11.25">
      <c r="B171" s="167"/>
      <c r="D171" s="164" t="s">
        <v>143</v>
      </c>
      <c r="E171" s="168" t="s">
        <v>1</v>
      </c>
      <c r="F171" s="169" t="s">
        <v>81</v>
      </c>
      <c r="H171" s="170">
        <v>1</v>
      </c>
      <c r="I171" s="171"/>
      <c r="L171" s="167"/>
      <c r="M171" s="172"/>
      <c r="N171" s="173"/>
      <c r="O171" s="173"/>
      <c r="P171" s="173"/>
      <c r="Q171" s="173"/>
      <c r="R171" s="173"/>
      <c r="S171" s="173"/>
      <c r="T171" s="174"/>
      <c r="AT171" s="168" t="s">
        <v>143</v>
      </c>
      <c r="AU171" s="168" t="s">
        <v>83</v>
      </c>
      <c r="AV171" s="12" t="s">
        <v>83</v>
      </c>
      <c r="AW171" s="12" t="s">
        <v>30</v>
      </c>
      <c r="AX171" s="12" t="s">
        <v>81</v>
      </c>
      <c r="AY171" s="168" t="s">
        <v>132</v>
      </c>
    </row>
    <row r="172" spans="2:65" s="1" customFormat="1" ht="24" customHeight="1">
      <c r="B172" s="150"/>
      <c r="C172" s="184" t="s">
        <v>255</v>
      </c>
      <c r="D172" s="184" t="s">
        <v>200</v>
      </c>
      <c r="E172" s="185" t="s">
        <v>1261</v>
      </c>
      <c r="F172" s="186" t="s">
        <v>1262</v>
      </c>
      <c r="G172" s="187" t="s">
        <v>335</v>
      </c>
      <c r="H172" s="188">
        <v>1</v>
      </c>
      <c r="I172" s="189"/>
      <c r="J172" s="190">
        <f>ROUND(I172*H172,2)</f>
        <v>0</v>
      </c>
      <c r="K172" s="186" t="s">
        <v>138</v>
      </c>
      <c r="L172" s="191"/>
      <c r="M172" s="192" t="s">
        <v>1</v>
      </c>
      <c r="N172" s="193" t="s">
        <v>38</v>
      </c>
      <c r="O172" s="55"/>
      <c r="P172" s="160">
        <f>O172*H172</f>
        <v>0</v>
      </c>
      <c r="Q172" s="160">
        <v>1.23E-3</v>
      </c>
      <c r="R172" s="160">
        <f>Q172*H172</f>
        <v>1.23E-3</v>
      </c>
      <c r="S172" s="160">
        <v>0</v>
      </c>
      <c r="T172" s="161">
        <f>S172*H172</f>
        <v>0</v>
      </c>
      <c r="AR172" s="162" t="s">
        <v>183</v>
      </c>
      <c r="AT172" s="162" t="s">
        <v>200</v>
      </c>
      <c r="AU172" s="162" t="s">
        <v>83</v>
      </c>
      <c r="AY172" s="17" t="s">
        <v>132</v>
      </c>
      <c r="BE172" s="163">
        <f>IF(N172="základní",J172,0)</f>
        <v>0</v>
      </c>
      <c r="BF172" s="163">
        <f>IF(N172="snížená",J172,0)</f>
        <v>0</v>
      </c>
      <c r="BG172" s="163">
        <f>IF(N172="zákl. přenesená",J172,0)</f>
        <v>0</v>
      </c>
      <c r="BH172" s="163">
        <f>IF(N172="sníž. přenesená",J172,0)</f>
        <v>0</v>
      </c>
      <c r="BI172" s="163">
        <f>IF(N172="nulová",J172,0)</f>
        <v>0</v>
      </c>
      <c r="BJ172" s="17" t="s">
        <v>81</v>
      </c>
      <c r="BK172" s="163">
        <f>ROUND(I172*H172,2)</f>
        <v>0</v>
      </c>
      <c r="BL172" s="17" t="s">
        <v>139</v>
      </c>
      <c r="BM172" s="162" t="s">
        <v>1263</v>
      </c>
    </row>
    <row r="173" spans="2:65" s="1" customFormat="1" ht="16.5" customHeight="1">
      <c r="B173" s="150"/>
      <c r="C173" s="151" t="s">
        <v>7</v>
      </c>
      <c r="D173" s="151" t="s">
        <v>134</v>
      </c>
      <c r="E173" s="152" t="s">
        <v>1264</v>
      </c>
      <c r="F173" s="153" t="s">
        <v>1265</v>
      </c>
      <c r="G173" s="154" t="s">
        <v>335</v>
      </c>
      <c r="H173" s="155">
        <v>1</v>
      </c>
      <c r="I173" s="156"/>
      <c r="J173" s="157">
        <f>ROUND(I173*H173,2)</f>
        <v>0</v>
      </c>
      <c r="K173" s="153" t="s">
        <v>1</v>
      </c>
      <c r="L173" s="32"/>
      <c r="M173" s="158" t="s">
        <v>1</v>
      </c>
      <c r="N173" s="159" t="s">
        <v>38</v>
      </c>
      <c r="O173" s="55"/>
      <c r="P173" s="160">
        <f>O173*H173</f>
        <v>0</v>
      </c>
      <c r="Q173" s="160">
        <v>0</v>
      </c>
      <c r="R173" s="160">
        <f>Q173*H173</f>
        <v>0</v>
      </c>
      <c r="S173" s="160">
        <v>0</v>
      </c>
      <c r="T173" s="161">
        <f>S173*H173</f>
        <v>0</v>
      </c>
      <c r="AR173" s="162" t="s">
        <v>139</v>
      </c>
      <c r="AT173" s="162" t="s">
        <v>134</v>
      </c>
      <c r="AU173" s="162" t="s">
        <v>83</v>
      </c>
      <c r="AY173" s="17" t="s">
        <v>132</v>
      </c>
      <c r="BE173" s="163">
        <f>IF(N173="základní",J173,0)</f>
        <v>0</v>
      </c>
      <c r="BF173" s="163">
        <f>IF(N173="snížená",J173,0)</f>
        <v>0</v>
      </c>
      <c r="BG173" s="163">
        <f>IF(N173="zákl. přenesená",J173,0)</f>
        <v>0</v>
      </c>
      <c r="BH173" s="163">
        <f>IF(N173="sníž. přenesená",J173,0)</f>
        <v>0</v>
      </c>
      <c r="BI173" s="163">
        <f>IF(N173="nulová",J173,0)</f>
        <v>0</v>
      </c>
      <c r="BJ173" s="17" t="s">
        <v>81</v>
      </c>
      <c r="BK173" s="163">
        <f>ROUND(I173*H173,2)</f>
        <v>0</v>
      </c>
      <c r="BL173" s="17" t="s">
        <v>139</v>
      </c>
      <c r="BM173" s="162" t="s">
        <v>1266</v>
      </c>
    </row>
    <row r="174" spans="2:65" s="1" customFormat="1" ht="24" customHeight="1">
      <c r="B174" s="150"/>
      <c r="C174" s="151" t="s">
        <v>267</v>
      </c>
      <c r="D174" s="151" t="s">
        <v>134</v>
      </c>
      <c r="E174" s="152" t="s">
        <v>1267</v>
      </c>
      <c r="F174" s="153" t="s">
        <v>1268</v>
      </c>
      <c r="G174" s="154" t="s">
        <v>335</v>
      </c>
      <c r="H174" s="155">
        <v>1</v>
      </c>
      <c r="I174" s="156"/>
      <c r="J174" s="157">
        <f>ROUND(I174*H174,2)</f>
        <v>0</v>
      </c>
      <c r="K174" s="153" t="s">
        <v>138</v>
      </c>
      <c r="L174" s="32"/>
      <c r="M174" s="158" t="s">
        <v>1</v>
      </c>
      <c r="N174" s="159" t="s">
        <v>38</v>
      </c>
      <c r="O174" s="55"/>
      <c r="P174" s="160">
        <f>O174*H174</f>
        <v>0</v>
      </c>
      <c r="Q174" s="160">
        <v>0.34089999999999998</v>
      </c>
      <c r="R174" s="160">
        <f>Q174*H174</f>
        <v>0.34089999999999998</v>
      </c>
      <c r="S174" s="160">
        <v>0</v>
      </c>
      <c r="T174" s="161">
        <f>S174*H174</f>
        <v>0</v>
      </c>
      <c r="AR174" s="162" t="s">
        <v>139</v>
      </c>
      <c r="AT174" s="162" t="s">
        <v>134</v>
      </c>
      <c r="AU174" s="162" t="s">
        <v>83</v>
      </c>
      <c r="AY174" s="17" t="s">
        <v>132</v>
      </c>
      <c r="BE174" s="163">
        <f>IF(N174="základní",J174,0)</f>
        <v>0</v>
      </c>
      <c r="BF174" s="163">
        <f>IF(N174="snížená",J174,0)</f>
        <v>0</v>
      </c>
      <c r="BG174" s="163">
        <f>IF(N174="zákl. přenesená",J174,0)</f>
        <v>0</v>
      </c>
      <c r="BH174" s="163">
        <f>IF(N174="sníž. přenesená",J174,0)</f>
        <v>0</v>
      </c>
      <c r="BI174" s="163">
        <f>IF(N174="nulová",J174,0)</f>
        <v>0</v>
      </c>
      <c r="BJ174" s="17" t="s">
        <v>81</v>
      </c>
      <c r="BK174" s="163">
        <f>ROUND(I174*H174,2)</f>
        <v>0</v>
      </c>
      <c r="BL174" s="17" t="s">
        <v>139</v>
      </c>
      <c r="BM174" s="162" t="s">
        <v>1269</v>
      </c>
    </row>
    <row r="175" spans="2:65" s="1" customFormat="1" ht="97.5">
      <c r="B175" s="32"/>
      <c r="D175" s="164" t="s">
        <v>141</v>
      </c>
      <c r="F175" s="165" t="s">
        <v>1270</v>
      </c>
      <c r="I175" s="91"/>
      <c r="L175" s="32"/>
      <c r="M175" s="166"/>
      <c r="N175" s="55"/>
      <c r="O175" s="55"/>
      <c r="P175" s="55"/>
      <c r="Q175" s="55"/>
      <c r="R175" s="55"/>
      <c r="S175" s="55"/>
      <c r="T175" s="56"/>
      <c r="AT175" s="17" t="s">
        <v>141</v>
      </c>
      <c r="AU175" s="17" t="s">
        <v>83</v>
      </c>
    </row>
    <row r="176" spans="2:65" s="1" customFormat="1" ht="24" customHeight="1">
      <c r="B176" s="150"/>
      <c r="C176" s="184" t="s">
        <v>274</v>
      </c>
      <c r="D176" s="184" t="s">
        <v>200</v>
      </c>
      <c r="E176" s="185" t="s">
        <v>1271</v>
      </c>
      <c r="F176" s="186" t="s">
        <v>1272</v>
      </c>
      <c r="G176" s="187" t="s">
        <v>335</v>
      </c>
      <c r="H176" s="188">
        <v>1</v>
      </c>
      <c r="I176" s="189"/>
      <c r="J176" s="190">
        <f t="shared" ref="J176:J182" si="0">ROUND(I176*H176,2)</f>
        <v>0</v>
      </c>
      <c r="K176" s="186" t="s">
        <v>138</v>
      </c>
      <c r="L176" s="191"/>
      <c r="M176" s="192" t="s">
        <v>1</v>
      </c>
      <c r="N176" s="193" t="s">
        <v>38</v>
      </c>
      <c r="O176" s="55"/>
      <c r="P176" s="160">
        <f t="shared" ref="P176:P182" si="1">O176*H176</f>
        <v>0</v>
      </c>
      <c r="Q176" s="160">
        <v>7.1999999999999995E-2</v>
      </c>
      <c r="R176" s="160">
        <f t="shared" ref="R176:R182" si="2">Q176*H176</f>
        <v>7.1999999999999995E-2</v>
      </c>
      <c r="S176" s="160">
        <v>0</v>
      </c>
      <c r="T176" s="161">
        <f t="shared" ref="T176:T182" si="3">S176*H176</f>
        <v>0</v>
      </c>
      <c r="AR176" s="162" t="s">
        <v>183</v>
      </c>
      <c r="AT176" s="162" t="s">
        <v>200</v>
      </c>
      <c r="AU176" s="162" t="s">
        <v>83</v>
      </c>
      <c r="AY176" s="17" t="s">
        <v>132</v>
      </c>
      <c r="BE176" s="163">
        <f t="shared" ref="BE176:BE182" si="4">IF(N176="základní",J176,0)</f>
        <v>0</v>
      </c>
      <c r="BF176" s="163">
        <f t="shared" ref="BF176:BF182" si="5">IF(N176="snížená",J176,0)</f>
        <v>0</v>
      </c>
      <c r="BG176" s="163">
        <f t="shared" ref="BG176:BG182" si="6">IF(N176="zákl. přenesená",J176,0)</f>
        <v>0</v>
      </c>
      <c r="BH176" s="163">
        <f t="shared" ref="BH176:BH182" si="7">IF(N176="sníž. přenesená",J176,0)</f>
        <v>0</v>
      </c>
      <c r="BI176" s="163">
        <f t="shared" ref="BI176:BI182" si="8">IF(N176="nulová",J176,0)</f>
        <v>0</v>
      </c>
      <c r="BJ176" s="17" t="s">
        <v>81</v>
      </c>
      <c r="BK176" s="163">
        <f t="shared" ref="BK176:BK182" si="9">ROUND(I176*H176,2)</f>
        <v>0</v>
      </c>
      <c r="BL176" s="17" t="s">
        <v>139</v>
      </c>
      <c r="BM176" s="162" t="s">
        <v>1273</v>
      </c>
    </row>
    <row r="177" spans="2:65" s="1" customFormat="1" ht="24" customHeight="1">
      <c r="B177" s="150"/>
      <c r="C177" s="184" t="s">
        <v>279</v>
      </c>
      <c r="D177" s="184" t="s">
        <v>200</v>
      </c>
      <c r="E177" s="185" t="s">
        <v>1274</v>
      </c>
      <c r="F177" s="186" t="s">
        <v>1275</v>
      </c>
      <c r="G177" s="187" t="s">
        <v>335</v>
      </c>
      <c r="H177" s="188">
        <v>1</v>
      </c>
      <c r="I177" s="189"/>
      <c r="J177" s="190">
        <f t="shared" si="0"/>
        <v>0</v>
      </c>
      <c r="K177" s="186" t="s">
        <v>138</v>
      </c>
      <c r="L177" s="191"/>
      <c r="M177" s="192" t="s">
        <v>1</v>
      </c>
      <c r="N177" s="193" t="s">
        <v>38</v>
      </c>
      <c r="O177" s="55"/>
      <c r="P177" s="160">
        <f t="shared" si="1"/>
        <v>0</v>
      </c>
      <c r="Q177" s="160">
        <v>0.08</v>
      </c>
      <c r="R177" s="160">
        <f t="shared" si="2"/>
        <v>0.08</v>
      </c>
      <c r="S177" s="160">
        <v>0</v>
      </c>
      <c r="T177" s="161">
        <f t="shared" si="3"/>
        <v>0</v>
      </c>
      <c r="AR177" s="162" t="s">
        <v>183</v>
      </c>
      <c r="AT177" s="162" t="s">
        <v>200</v>
      </c>
      <c r="AU177" s="162" t="s">
        <v>83</v>
      </c>
      <c r="AY177" s="17" t="s">
        <v>132</v>
      </c>
      <c r="BE177" s="163">
        <f t="shared" si="4"/>
        <v>0</v>
      </c>
      <c r="BF177" s="163">
        <f t="shared" si="5"/>
        <v>0</v>
      </c>
      <c r="BG177" s="163">
        <f t="shared" si="6"/>
        <v>0</v>
      </c>
      <c r="BH177" s="163">
        <f t="shared" si="7"/>
        <v>0</v>
      </c>
      <c r="BI177" s="163">
        <f t="shared" si="8"/>
        <v>0</v>
      </c>
      <c r="BJ177" s="17" t="s">
        <v>81</v>
      </c>
      <c r="BK177" s="163">
        <f t="shared" si="9"/>
        <v>0</v>
      </c>
      <c r="BL177" s="17" t="s">
        <v>139</v>
      </c>
      <c r="BM177" s="162" t="s">
        <v>1276</v>
      </c>
    </row>
    <row r="178" spans="2:65" s="1" customFormat="1" ht="16.5" customHeight="1">
      <c r="B178" s="150"/>
      <c r="C178" s="184" t="s">
        <v>284</v>
      </c>
      <c r="D178" s="184" t="s">
        <v>200</v>
      </c>
      <c r="E178" s="185" t="s">
        <v>1277</v>
      </c>
      <c r="F178" s="186" t="s">
        <v>1278</v>
      </c>
      <c r="G178" s="187" t="s">
        <v>335</v>
      </c>
      <c r="H178" s="188">
        <v>1</v>
      </c>
      <c r="I178" s="189"/>
      <c r="J178" s="190">
        <f t="shared" si="0"/>
        <v>0</v>
      </c>
      <c r="K178" s="186" t="s">
        <v>138</v>
      </c>
      <c r="L178" s="191"/>
      <c r="M178" s="192" t="s">
        <v>1</v>
      </c>
      <c r="N178" s="193" t="s">
        <v>38</v>
      </c>
      <c r="O178" s="55"/>
      <c r="P178" s="160">
        <f t="shared" si="1"/>
        <v>0</v>
      </c>
      <c r="Q178" s="160">
        <v>0.04</v>
      </c>
      <c r="R178" s="160">
        <f t="shared" si="2"/>
        <v>0.04</v>
      </c>
      <c r="S178" s="160">
        <v>0</v>
      </c>
      <c r="T178" s="161">
        <f t="shared" si="3"/>
        <v>0</v>
      </c>
      <c r="AR178" s="162" t="s">
        <v>183</v>
      </c>
      <c r="AT178" s="162" t="s">
        <v>200</v>
      </c>
      <c r="AU178" s="162" t="s">
        <v>83</v>
      </c>
      <c r="AY178" s="17" t="s">
        <v>132</v>
      </c>
      <c r="BE178" s="163">
        <f t="shared" si="4"/>
        <v>0</v>
      </c>
      <c r="BF178" s="163">
        <f t="shared" si="5"/>
        <v>0</v>
      </c>
      <c r="BG178" s="163">
        <f t="shared" si="6"/>
        <v>0</v>
      </c>
      <c r="BH178" s="163">
        <f t="shared" si="7"/>
        <v>0</v>
      </c>
      <c r="BI178" s="163">
        <f t="shared" si="8"/>
        <v>0</v>
      </c>
      <c r="BJ178" s="17" t="s">
        <v>81</v>
      </c>
      <c r="BK178" s="163">
        <f t="shared" si="9"/>
        <v>0</v>
      </c>
      <c r="BL178" s="17" t="s">
        <v>139</v>
      </c>
      <c r="BM178" s="162" t="s">
        <v>1279</v>
      </c>
    </row>
    <row r="179" spans="2:65" s="1" customFormat="1" ht="24" customHeight="1">
      <c r="B179" s="150"/>
      <c r="C179" s="184" t="s">
        <v>289</v>
      </c>
      <c r="D179" s="184" t="s">
        <v>200</v>
      </c>
      <c r="E179" s="185" t="s">
        <v>1280</v>
      </c>
      <c r="F179" s="186" t="s">
        <v>1281</v>
      </c>
      <c r="G179" s="187" t="s">
        <v>335</v>
      </c>
      <c r="H179" s="188">
        <v>1</v>
      </c>
      <c r="I179" s="189"/>
      <c r="J179" s="190">
        <f t="shared" si="0"/>
        <v>0</v>
      </c>
      <c r="K179" s="186" t="s">
        <v>138</v>
      </c>
      <c r="L179" s="191"/>
      <c r="M179" s="192" t="s">
        <v>1</v>
      </c>
      <c r="N179" s="193" t="s">
        <v>38</v>
      </c>
      <c r="O179" s="55"/>
      <c r="P179" s="160">
        <f t="shared" si="1"/>
        <v>0</v>
      </c>
      <c r="Q179" s="160">
        <v>0.04</v>
      </c>
      <c r="R179" s="160">
        <f t="shared" si="2"/>
        <v>0.04</v>
      </c>
      <c r="S179" s="160">
        <v>0</v>
      </c>
      <c r="T179" s="161">
        <f t="shared" si="3"/>
        <v>0</v>
      </c>
      <c r="AR179" s="162" t="s">
        <v>183</v>
      </c>
      <c r="AT179" s="162" t="s">
        <v>200</v>
      </c>
      <c r="AU179" s="162" t="s">
        <v>83</v>
      </c>
      <c r="AY179" s="17" t="s">
        <v>132</v>
      </c>
      <c r="BE179" s="163">
        <f t="shared" si="4"/>
        <v>0</v>
      </c>
      <c r="BF179" s="163">
        <f t="shared" si="5"/>
        <v>0</v>
      </c>
      <c r="BG179" s="163">
        <f t="shared" si="6"/>
        <v>0</v>
      </c>
      <c r="BH179" s="163">
        <f t="shared" si="7"/>
        <v>0</v>
      </c>
      <c r="BI179" s="163">
        <f t="shared" si="8"/>
        <v>0</v>
      </c>
      <c r="BJ179" s="17" t="s">
        <v>81</v>
      </c>
      <c r="BK179" s="163">
        <f t="shared" si="9"/>
        <v>0</v>
      </c>
      <c r="BL179" s="17" t="s">
        <v>139</v>
      </c>
      <c r="BM179" s="162" t="s">
        <v>1282</v>
      </c>
    </row>
    <row r="180" spans="2:65" s="1" customFormat="1" ht="24" customHeight="1">
      <c r="B180" s="150"/>
      <c r="C180" s="184" t="s">
        <v>293</v>
      </c>
      <c r="D180" s="184" t="s">
        <v>200</v>
      </c>
      <c r="E180" s="185" t="s">
        <v>1283</v>
      </c>
      <c r="F180" s="186" t="s">
        <v>1284</v>
      </c>
      <c r="G180" s="187" t="s">
        <v>335</v>
      </c>
      <c r="H180" s="188">
        <v>1</v>
      </c>
      <c r="I180" s="189"/>
      <c r="J180" s="190">
        <f t="shared" si="0"/>
        <v>0</v>
      </c>
      <c r="K180" s="186" t="s">
        <v>138</v>
      </c>
      <c r="L180" s="191"/>
      <c r="M180" s="192" t="s">
        <v>1</v>
      </c>
      <c r="N180" s="193" t="s">
        <v>38</v>
      </c>
      <c r="O180" s="55"/>
      <c r="P180" s="160">
        <f t="shared" si="1"/>
        <v>0</v>
      </c>
      <c r="Q180" s="160">
        <v>2.7E-2</v>
      </c>
      <c r="R180" s="160">
        <f t="shared" si="2"/>
        <v>2.7E-2</v>
      </c>
      <c r="S180" s="160">
        <v>0</v>
      </c>
      <c r="T180" s="161">
        <f t="shared" si="3"/>
        <v>0</v>
      </c>
      <c r="AR180" s="162" t="s">
        <v>183</v>
      </c>
      <c r="AT180" s="162" t="s">
        <v>200</v>
      </c>
      <c r="AU180" s="162" t="s">
        <v>83</v>
      </c>
      <c r="AY180" s="17" t="s">
        <v>132</v>
      </c>
      <c r="BE180" s="163">
        <f t="shared" si="4"/>
        <v>0</v>
      </c>
      <c r="BF180" s="163">
        <f t="shared" si="5"/>
        <v>0</v>
      </c>
      <c r="BG180" s="163">
        <f t="shared" si="6"/>
        <v>0</v>
      </c>
      <c r="BH180" s="163">
        <f t="shared" si="7"/>
        <v>0</v>
      </c>
      <c r="BI180" s="163">
        <f t="shared" si="8"/>
        <v>0</v>
      </c>
      <c r="BJ180" s="17" t="s">
        <v>81</v>
      </c>
      <c r="BK180" s="163">
        <f t="shared" si="9"/>
        <v>0</v>
      </c>
      <c r="BL180" s="17" t="s">
        <v>139</v>
      </c>
      <c r="BM180" s="162" t="s">
        <v>1285</v>
      </c>
    </row>
    <row r="181" spans="2:65" s="1" customFormat="1" ht="24" customHeight="1">
      <c r="B181" s="150"/>
      <c r="C181" s="184" t="s">
        <v>298</v>
      </c>
      <c r="D181" s="184" t="s">
        <v>200</v>
      </c>
      <c r="E181" s="185" t="s">
        <v>1286</v>
      </c>
      <c r="F181" s="186" t="s">
        <v>1287</v>
      </c>
      <c r="G181" s="187" t="s">
        <v>335</v>
      </c>
      <c r="H181" s="188">
        <v>1</v>
      </c>
      <c r="I181" s="189"/>
      <c r="J181" s="190">
        <f t="shared" si="0"/>
        <v>0</v>
      </c>
      <c r="K181" s="186" t="s">
        <v>138</v>
      </c>
      <c r="L181" s="191"/>
      <c r="M181" s="192" t="s">
        <v>1</v>
      </c>
      <c r="N181" s="193" t="s">
        <v>38</v>
      </c>
      <c r="O181" s="55"/>
      <c r="P181" s="160">
        <f t="shared" si="1"/>
        <v>0</v>
      </c>
      <c r="Q181" s="160">
        <v>6.0000000000000001E-3</v>
      </c>
      <c r="R181" s="160">
        <f t="shared" si="2"/>
        <v>6.0000000000000001E-3</v>
      </c>
      <c r="S181" s="160">
        <v>0</v>
      </c>
      <c r="T181" s="161">
        <f t="shared" si="3"/>
        <v>0</v>
      </c>
      <c r="AR181" s="162" t="s">
        <v>183</v>
      </c>
      <c r="AT181" s="162" t="s">
        <v>200</v>
      </c>
      <c r="AU181" s="162" t="s">
        <v>83</v>
      </c>
      <c r="AY181" s="17" t="s">
        <v>132</v>
      </c>
      <c r="BE181" s="163">
        <f t="shared" si="4"/>
        <v>0</v>
      </c>
      <c r="BF181" s="163">
        <f t="shared" si="5"/>
        <v>0</v>
      </c>
      <c r="BG181" s="163">
        <f t="shared" si="6"/>
        <v>0</v>
      </c>
      <c r="BH181" s="163">
        <f t="shared" si="7"/>
        <v>0</v>
      </c>
      <c r="BI181" s="163">
        <f t="shared" si="8"/>
        <v>0</v>
      </c>
      <c r="BJ181" s="17" t="s">
        <v>81</v>
      </c>
      <c r="BK181" s="163">
        <f t="shared" si="9"/>
        <v>0</v>
      </c>
      <c r="BL181" s="17" t="s">
        <v>139</v>
      </c>
      <c r="BM181" s="162" t="s">
        <v>1288</v>
      </c>
    </row>
    <row r="182" spans="2:65" s="1" customFormat="1" ht="24" customHeight="1">
      <c r="B182" s="150"/>
      <c r="C182" s="151" t="s">
        <v>303</v>
      </c>
      <c r="D182" s="151" t="s">
        <v>134</v>
      </c>
      <c r="E182" s="152" t="s">
        <v>1289</v>
      </c>
      <c r="F182" s="153" t="s">
        <v>1290</v>
      </c>
      <c r="G182" s="154" t="s">
        <v>335</v>
      </c>
      <c r="H182" s="155">
        <v>1</v>
      </c>
      <c r="I182" s="156"/>
      <c r="J182" s="157">
        <f t="shared" si="0"/>
        <v>0</v>
      </c>
      <c r="K182" s="153" t="s">
        <v>138</v>
      </c>
      <c r="L182" s="32"/>
      <c r="M182" s="158" t="s">
        <v>1</v>
      </c>
      <c r="N182" s="159" t="s">
        <v>38</v>
      </c>
      <c r="O182" s="55"/>
      <c r="P182" s="160">
        <f t="shared" si="1"/>
        <v>0</v>
      </c>
      <c r="Q182" s="160">
        <v>0.21734000000000001</v>
      </c>
      <c r="R182" s="160">
        <f t="shared" si="2"/>
        <v>0.21734000000000001</v>
      </c>
      <c r="S182" s="160">
        <v>0</v>
      </c>
      <c r="T182" s="161">
        <f t="shared" si="3"/>
        <v>0</v>
      </c>
      <c r="AR182" s="162" t="s">
        <v>139</v>
      </c>
      <c r="AT182" s="162" t="s">
        <v>134</v>
      </c>
      <c r="AU182" s="162" t="s">
        <v>83</v>
      </c>
      <c r="AY182" s="17" t="s">
        <v>132</v>
      </c>
      <c r="BE182" s="163">
        <f t="shared" si="4"/>
        <v>0</v>
      </c>
      <c r="BF182" s="163">
        <f t="shared" si="5"/>
        <v>0</v>
      </c>
      <c r="BG182" s="163">
        <f t="shared" si="6"/>
        <v>0</v>
      </c>
      <c r="BH182" s="163">
        <f t="shared" si="7"/>
        <v>0</v>
      </c>
      <c r="BI182" s="163">
        <f t="shared" si="8"/>
        <v>0</v>
      </c>
      <c r="BJ182" s="17" t="s">
        <v>81</v>
      </c>
      <c r="BK182" s="163">
        <f t="shared" si="9"/>
        <v>0</v>
      </c>
      <c r="BL182" s="17" t="s">
        <v>139</v>
      </c>
      <c r="BM182" s="162" t="s">
        <v>1291</v>
      </c>
    </row>
    <row r="183" spans="2:65" s="1" customFormat="1" ht="29.25">
      <c r="B183" s="32"/>
      <c r="D183" s="164" t="s">
        <v>141</v>
      </c>
      <c r="F183" s="165" t="s">
        <v>1292</v>
      </c>
      <c r="I183" s="91"/>
      <c r="L183" s="32"/>
      <c r="M183" s="166"/>
      <c r="N183" s="55"/>
      <c r="O183" s="55"/>
      <c r="P183" s="55"/>
      <c r="Q183" s="55"/>
      <c r="R183" s="55"/>
      <c r="S183" s="55"/>
      <c r="T183" s="56"/>
      <c r="AT183" s="17" t="s">
        <v>141</v>
      </c>
      <c r="AU183" s="17" t="s">
        <v>83</v>
      </c>
    </row>
    <row r="184" spans="2:65" s="1" customFormat="1" ht="16.5" customHeight="1">
      <c r="B184" s="150"/>
      <c r="C184" s="184" t="s">
        <v>307</v>
      </c>
      <c r="D184" s="184" t="s">
        <v>200</v>
      </c>
      <c r="E184" s="185" t="s">
        <v>1293</v>
      </c>
      <c r="F184" s="186" t="s">
        <v>1294</v>
      </c>
      <c r="G184" s="187" t="s">
        <v>335</v>
      </c>
      <c r="H184" s="188">
        <v>1</v>
      </c>
      <c r="I184" s="189"/>
      <c r="J184" s="190">
        <f>ROUND(I184*H184,2)</f>
        <v>0</v>
      </c>
      <c r="K184" s="186" t="s">
        <v>1</v>
      </c>
      <c r="L184" s="191"/>
      <c r="M184" s="192" t="s">
        <v>1</v>
      </c>
      <c r="N184" s="193" t="s">
        <v>38</v>
      </c>
      <c r="O184" s="55"/>
      <c r="P184" s="160">
        <f>O184*H184</f>
        <v>0</v>
      </c>
      <c r="Q184" s="160">
        <v>5.8000000000000003E-2</v>
      </c>
      <c r="R184" s="160">
        <f>Q184*H184</f>
        <v>5.8000000000000003E-2</v>
      </c>
      <c r="S184" s="160">
        <v>0</v>
      </c>
      <c r="T184" s="161">
        <f>S184*H184</f>
        <v>0</v>
      </c>
      <c r="AR184" s="162" t="s">
        <v>183</v>
      </c>
      <c r="AT184" s="162" t="s">
        <v>200</v>
      </c>
      <c r="AU184" s="162" t="s">
        <v>83</v>
      </c>
      <c r="AY184" s="17" t="s">
        <v>132</v>
      </c>
      <c r="BE184" s="163">
        <f>IF(N184="základní",J184,0)</f>
        <v>0</v>
      </c>
      <c r="BF184" s="163">
        <f>IF(N184="snížená",J184,0)</f>
        <v>0</v>
      </c>
      <c r="BG184" s="163">
        <f>IF(N184="zákl. přenesená",J184,0)</f>
        <v>0</v>
      </c>
      <c r="BH184" s="163">
        <f>IF(N184="sníž. přenesená",J184,0)</f>
        <v>0</v>
      </c>
      <c r="BI184" s="163">
        <f>IF(N184="nulová",J184,0)</f>
        <v>0</v>
      </c>
      <c r="BJ184" s="17" t="s">
        <v>81</v>
      </c>
      <c r="BK184" s="163">
        <f>ROUND(I184*H184,2)</f>
        <v>0</v>
      </c>
      <c r="BL184" s="17" t="s">
        <v>139</v>
      </c>
      <c r="BM184" s="162" t="s">
        <v>1295</v>
      </c>
    </row>
    <row r="185" spans="2:65" s="11" customFormat="1" ht="22.9" customHeight="1">
      <c r="B185" s="137"/>
      <c r="D185" s="138" t="s">
        <v>72</v>
      </c>
      <c r="E185" s="148" t="s">
        <v>408</v>
      </c>
      <c r="F185" s="148" t="s">
        <v>409</v>
      </c>
      <c r="I185" s="140"/>
      <c r="J185" s="149">
        <f>BK185</f>
        <v>0</v>
      </c>
      <c r="L185" s="137"/>
      <c r="M185" s="142"/>
      <c r="N185" s="143"/>
      <c r="O185" s="143"/>
      <c r="P185" s="144">
        <f>SUM(P186:P187)</f>
        <v>0</v>
      </c>
      <c r="Q185" s="143"/>
      <c r="R185" s="144">
        <f>SUM(R186:R187)</f>
        <v>0</v>
      </c>
      <c r="S185" s="143"/>
      <c r="T185" s="145">
        <f>SUM(T186:T187)</f>
        <v>0</v>
      </c>
      <c r="AR185" s="138" t="s">
        <v>81</v>
      </c>
      <c r="AT185" s="146" t="s">
        <v>72</v>
      </c>
      <c r="AU185" s="146" t="s">
        <v>81</v>
      </c>
      <c r="AY185" s="138" t="s">
        <v>132</v>
      </c>
      <c r="BK185" s="147">
        <f>SUM(BK186:BK187)</f>
        <v>0</v>
      </c>
    </row>
    <row r="186" spans="2:65" s="1" customFormat="1" ht="48" customHeight="1">
      <c r="B186" s="150"/>
      <c r="C186" s="151" t="s">
        <v>312</v>
      </c>
      <c r="D186" s="151" t="s">
        <v>134</v>
      </c>
      <c r="E186" s="152" t="s">
        <v>678</v>
      </c>
      <c r="F186" s="153" t="s">
        <v>679</v>
      </c>
      <c r="G186" s="154" t="s">
        <v>203</v>
      </c>
      <c r="H186" s="155">
        <v>2.6150000000000002</v>
      </c>
      <c r="I186" s="156"/>
      <c r="J186" s="157">
        <f>ROUND(I186*H186,2)</f>
        <v>0</v>
      </c>
      <c r="K186" s="153" t="s">
        <v>138</v>
      </c>
      <c r="L186" s="32"/>
      <c r="M186" s="158" t="s">
        <v>1</v>
      </c>
      <c r="N186" s="159" t="s">
        <v>38</v>
      </c>
      <c r="O186" s="55"/>
      <c r="P186" s="160">
        <f>O186*H186</f>
        <v>0</v>
      </c>
      <c r="Q186" s="160">
        <v>0</v>
      </c>
      <c r="R186" s="160">
        <f>Q186*H186</f>
        <v>0</v>
      </c>
      <c r="S186" s="160">
        <v>0</v>
      </c>
      <c r="T186" s="161">
        <f>S186*H186</f>
        <v>0</v>
      </c>
      <c r="AR186" s="162" t="s">
        <v>139</v>
      </c>
      <c r="AT186" s="162" t="s">
        <v>134</v>
      </c>
      <c r="AU186" s="162" t="s">
        <v>83</v>
      </c>
      <c r="AY186" s="17" t="s">
        <v>132</v>
      </c>
      <c r="BE186" s="163">
        <f>IF(N186="základní",J186,0)</f>
        <v>0</v>
      </c>
      <c r="BF186" s="163">
        <f>IF(N186="snížená",J186,0)</f>
        <v>0</v>
      </c>
      <c r="BG186" s="163">
        <f>IF(N186="zákl. přenesená",J186,0)</f>
        <v>0</v>
      </c>
      <c r="BH186" s="163">
        <f>IF(N186="sníž. přenesená",J186,0)</f>
        <v>0</v>
      </c>
      <c r="BI186" s="163">
        <f>IF(N186="nulová",J186,0)</f>
        <v>0</v>
      </c>
      <c r="BJ186" s="17" t="s">
        <v>81</v>
      </c>
      <c r="BK186" s="163">
        <f>ROUND(I186*H186,2)</f>
        <v>0</v>
      </c>
      <c r="BL186" s="17" t="s">
        <v>139</v>
      </c>
      <c r="BM186" s="162" t="s">
        <v>1296</v>
      </c>
    </row>
    <row r="187" spans="2:65" s="1" customFormat="1" ht="48.75">
      <c r="B187" s="32"/>
      <c r="D187" s="164" t="s">
        <v>141</v>
      </c>
      <c r="F187" s="165" t="s">
        <v>1297</v>
      </c>
      <c r="I187" s="91"/>
      <c r="L187" s="32"/>
      <c r="M187" s="194"/>
      <c r="N187" s="195"/>
      <c r="O187" s="195"/>
      <c r="P187" s="195"/>
      <c r="Q187" s="195"/>
      <c r="R187" s="195"/>
      <c r="S187" s="195"/>
      <c r="T187" s="196"/>
      <c r="AT187" s="17" t="s">
        <v>141</v>
      </c>
      <c r="AU187" s="17" t="s">
        <v>83</v>
      </c>
    </row>
    <row r="188" spans="2:65" s="1" customFormat="1" ht="6.95" customHeight="1">
      <c r="B188" s="44"/>
      <c r="C188" s="45"/>
      <c r="D188" s="45"/>
      <c r="E188" s="45"/>
      <c r="F188" s="45"/>
      <c r="G188" s="45"/>
      <c r="H188" s="45"/>
      <c r="I188" s="112"/>
      <c r="J188" s="45"/>
      <c r="K188" s="45"/>
      <c r="L188" s="32"/>
    </row>
  </sheetData>
  <autoFilter ref="C120:K187"/>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8"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0" t="s">
        <v>5</v>
      </c>
      <c r="M2" s="231"/>
      <c r="N2" s="231"/>
      <c r="O2" s="231"/>
      <c r="P2" s="231"/>
      <c r="Q2" s="231"/>
      <c r="R2" s="231"/>
      <c r="S2" s="231"/>
      <c r="T2" s="231"/>
      <c r="U2" s="231"/>
      <c r="V2" s="231"/>
      <c r="AT2" s="17" t="s">
        <v>101</v>
      </c>
    </row>
    <row r="3" spans="2:46" ht="6.95" customHeight="1">
      <c r="B3" s="18"/>
      <c r="C3" s="19"/>
      <c r="D3" s="19"/>
      <c r="E3" s="19"/>
      <c r="F3" s="19"/>
      <c r="G3" s="19"/>
      <c r="H3" s="19"/>
      <c r="I3" s="89"/>
      <c r="J3" s="19"/>
      <c r="K3" s="19"/>
      <c r="L3" s="20"/>
      <c r="AT3" s="17" t="s">
        <v>83</v>
      </c>
    </row>
    <row r="4" spans="2:46" ht="24.95" customHeight="1">
      <c r="B4" s="20"/>
      <c r="D4" s="21" t="s">
        <v>102</v>
      </c>
      <c r="L4" s="20"/>
      <c r="M4" s="90" t="s">
        <v>10</v>
      </c>
      <c r="AT4" s="17" t="s">
        <v>3</v>
      </c>
    </row>
    <row r="5" spans="2:46" ht="6.95" customHeight="1">
      <c r="B5" s="20"/>
      <c r="L5" s="20"/>
    </row>
    <row r="6" spans="2:46" ht="12" customHeight="1">
      <c r="B6" s="20"/>
      <c r="D6" s="27" t="s">
        <v>16</v>
      </c>
      <c r="L6" s="20"/>
    </row>
    <row r="7" spans="2:46" ht="16.5" customHeight="1">
      <c r="B7" s="20"/>
      <c r="E7" s="258" t="str">
        <f>'Rekapitulace stavby'!K6</f>
        <v>Horažďovice ZTV 31/4</v>
      </c>
      <c r="F7" s="259"/>
      <c r="G7" s="259"/>
      <c r="H7" s="259"/>
      <c r="L7" s="20"/>
    </row>
    <row r="8" spans="2:46" s="1" customFormat="1" ht="12" customHeight="1">
      <c r="B8" s="32"/>
      <c r="D8" s="27" t="s">
        <v>103</v>
      </c>
      <c r="I8" s="91"/>
      <c r="L8" s="32"/>
    </row>
    <row r="9" spans="2:46" s="1" customFormat="1" ht="36.950000000000003" customHeight="1">
      <c r="B9" s="32"/>
      <c r="E9" s="238" t="s">
        <v>1298</v>
      </c>
      <c r="F9" s="260"/>
      <c r="G9" s="260"/>
      <c r="H9" s="260"/>
      <c r="I9" s="91"/>
      <c r="L9" s="32"/>
    </row>
    <row r="10" spans="2:46" s="1" customFormat="1" ht="11.25">
      <c r="B10" s="32"/>
      <c r="I10" s="91"/>
      <c r="L10" s="32"/>
    </row>
    <row r="11" spans="2:46" s="1" customFormat="1" ht="12" customHeight="1">
      <c r="B11" s="32"/>
      <c r="D11" s="27" t="s">
        <v>18</v>
      </c>
      <c r="F11" s="25" t="s">
        <v>1</v>
      </c>
      <c r="I11" s="92" t="s">
        <v>19</v>
      </c>
      <c r="J11" s="25" t="s">
        <v>1</v>
      </c>
      <c r="L11" s="32"/>
    </row>
    <row r="12" spans="2:46" s="1" customFormat="1" ht="12" customHeight="1">
      <c r="B12" s="32"/>
      <c r="D12" s="27" t="s">
        <v>20</v>
      </c>
      <c r="F12" s="25" t="s">
        <v>21</v>
      </c>
      <c r="I12" s="92" t="s">
        <v>22</v>
      </c>
      <c r="J12" s="52" t="str">
        <f>'Rekapitulace stavby'!AN8</f>
        <v>2. 7. 2019</v>
      </c>
      <c r="L12" s="32"/>
    </row>
    <row r="13" spans="2:46" s="1" customFormat="1" ht="10.9" customHeight="1">
      <c r="B13" s="32"/>
      <c r="I13" s="91"/>
      <c r="L13" s="32"/>
    </row>
    <row r="14" spans="2:46" s="1" customFormat="1" ht="12" customHeight="1">
      <c r="B14" s="32"/>
      <c r="D14" s="27" t="s">
        <v>24</v>
      </c>
      <c r="I14" s="92" t="s">
        <v>25</v>
      </c>
      <c r="J14" s="25" t="str">
        <f>IF('Rekapitulace stavby'!AN10="","",'Rekapitulace stavby'!AN10)</f>
        <v/>
      </c>
      <c r="L14" s="32"/>
    </row>
    <row r="15" spans="2:46" s="1" customFormat="1" ht="18" customHeight="1">
      <c r="B15" s="32"/>
      <c r="E15" s="25" t="str">
        <f>IF('Rekapitulace stavby'!E11="","",'Rekapitulace stavby'!E11)</f>
        <v xml:space="preserve"> </v>
      </c>
      <c r="I15" s="92" t="s">
        <v>26</v>
      </c>
      <c r="J15" s="25" t="str">
        <f>IF('Rekapitulace stavby'!AN11="","",'Rekapitulace stavby'!AN11)</f>
        <v/>
      </c>
      <c r="L15" s="32"/>
    </row>
    <row r="16" spans="2:46" s="1" customFormat="1" ht="6.95" customHeight="1">
      <c r="B16" s="32"/>
      <c r="I16" s="91"/>
      <c r="L16" s="32"/>
    </row>
    <row r="17" spans="2:12" s="1" customFormat="1" ht="12" customHeight="1">
      <c r="B17" s="32"/>
      <c r="D17" s="27" t="s">
        <v>27</v>
      </c>
      <c r="I17" s="92" t="s">
        <v>25</v>
      </c>
      <c r="J17" s="28" t="str">
        <f>'Rekapitulace stavby'!AN13</f>
        <v>Vyplň údaj</v>
      </c>
      <c r="L17" s="32"/>
    </row>
    <row r="18" spans="2:12" s="1" customFormat="1" ht="18" customHeight="1">
      <c r="B18" s="32"/>
      <c r="E18" s="261" t="str">
        <f>'Rekapitulace stavby'!E14</f>
        <v>Vyplň údaj</v>
      </c>
      <c r="F18" s="241"/>
      <c r="G18" s="241"/>
      <c r="H18" s="241"/>
      <c r="I18" s="92" t="s">
        <v>26</v>
      </c>
      <c r="J18" s="28" t="str">
        <f>'Rekapitulace stavby'!AN14</f>
        <v>Vyplň údaj</v>
      </c>
      <c r="L18" s="32"/>
    </row>
    <row r="19" spans="2:12" s="1" customFormat="1" ht="6.95" customHeight="1">
      <c r="B19" s="32"/>
      <c r="I19" s="91"/>
      <c r="L19" s="32"/>
    </row>
    <row r="20" spans="2:12" s="1" customFormat="1" ht="12" customHeight="1">
      <c r="B20" s="32"/>
      <c r="D20" s="27" t="s">
        <v>29</v>
      </c>
      <c r="I20" s="92" t="s">
        <v>25</v>
      </c>
      <c r="J20" s="25" t="str">
        <f>IF('Rekapitulace stavby'!AN16="","",'Rekapitulace stavby'!AN16)</f>
        <v/>
      </c>
      <c r="L20" s="32"/>
    </row>
    <row r="21" spans="2:12" s="1" customFormat="1" ht="18" customHeight="1">
      <c r="B21" s="32"/>
      <c r="E21" s="25" t="str">
        <f>IF('Rekapitulace stavby'!E17="","",'Rekapitulace stavby'!E17)</f>
        <v xml:space="preserve"> </v>
      </c>
      <c r="I21" s="92" t="s">
        <v>26</v>
      </c>
      <c r="J21" s="25" t="str">
        <f>IF('Rekapitulace stavby'!AN17="","",'Rekapitulace stavby'!AN17)</f>
        <v/>
      </c>
      <c r="L21" s="32"/>
    </row>
    <row r="22" spans="2:12" s="1" customFormat="1" ht="6.95" customHeight="1">
      <c r="B22" s="32"/>
      <c r="I22" s="91"/>
      <c r="L22" s="32"/>
    </row>
    <row r="23" spans="2:12" s="1" customFormat="1" ht="12" customHeight="1">
      <c r="B23" s="32"/>
      <c r="D23" s="27" t="s">
        <v>31</v>
      </c>
      <c r="I23" s="92" t="s">
        <v>25</v>
      </c>
      <c r="J23" s="25" t="str">
        <f>IF('Rekapitulace stavby'!AN19="","",'Rekapitulace stavby'!AN19)</f>
        <v/>
      </c>
      <c r="L23" s="32"/>
    </row>
    <row r="24" spans="2:12" s="1" customFormat="1" ht="18" customHeight="1">
      <c r="B24" s="32"/>
      <c r="E24" s="25" t="str">
        <f>IF('Rekapitulace stavby'!E20="","",'Rekapitulace stavby'!E20)</f>
        <v xml:space="preserve"> </v>
      </c>
      <c r="I24" s="92" t="s">
        <v>26</v>
      </c>
      <c r="J24" s="25" t="str">
        <f>IF('Rekapitulace stavby'!AN20="","",'Rekapitulace stavby'!AN20)</f>
        <v/>
      </c>
      <c r="L24" s="32"/>
    </row>
    <row r="25" spans="2:12" s="1" customFormat="1" ht="6.95" customHeight="1">
      <c r="B25" s="32"/>
      <c r="I25" s="91"/>
      <c r="L25" s="32"/>
    </row>
    <row r="26" spans="2:12" s="1" customFormat="1" ht="12" customHeight="1">
      <c r="B26" s="32"/>
      <c r="D26" s="27" t="s">
        <v>32</v>
      </c>
      <c r="I26" s="91"/>
      <c r="L26" s="32"/>
    </row>
    <row r="27" spans="2:12" s="7" customFormat="1" ht="16.5" customHeight="1">
      <c r="B27" s="93"/>
      <c r="E27" s="245" t="s">
        <v>1</v>
      </c>
      <c r="F27" s="245"/>
      <c r="G27" s="245"/>
      <c r="H27" s="245"/>
      <c r="I27" s="94"/>
      <c r="L27" s="93"/>
    </row>
    <row r="28" spans="2:12" s="1" customFormat="1" ht="6.95" customHeight="1">
      <c r="B28" s="32"/>
      <c r="I28" s="91"/>
      <c r="L28" s="32"/>
    </row>
    <row r="29" spans="2:12" s="1" customFormat="1" ht="6.95" customHeight="1">
      <c r="B29" s="32"/>
      <c r="D29" s="53"/>
      <c r="E29" s="53"/>
      <c r="F29" s="53"/>
      <c r="G29" s="53"/>
      <c r="H29" s="53"/>
      <c r="I29" s="95"/>
      <c r="J29" s="53"/>
      <c r="K29" s="53"/>
      <c r="L29" s="32"/>
    </row>
    <row r="30" spans="2:12" s="1" customFormat="1" ht="25.35" customHeight="1">
      <c r="B30" s="32"/>
      <c r="D30" s="96" t="s">
        <v>33</v>
      </c>
      <c r="I30" s="91"/>
      <c r="J30" s="66">
        <f>ROUND(J118, 2)</f>
        <v>0</v>
      </c>
      <c r="L30" s="32"/>
    </row>
    <row r="31" spans="2:12" s="1" customFormat="1" ht="6.95" customHeight="1">
      <c r="B31" s="32"/>
      <c r="D31" s="53"/>
      <c r="E31" s="53"/>
      <c r="F31" s="53"/>
      <c r="G31" s="53"/>
      <c r="H31" s="53"/>
      <c r="I31" s="95"/>
      <c r="J31" s="53"/>
      <c r="K31" s="53"/>
      <c r="L31" s="32"/>
    </row>
    <row r="32" spans="2:12" s="1" customFormat="1" ht="14.45" customHeight="1">
      <c r="B32" s="32"/>
      <c r="F32" s="35" t="s">
        <v>35</v>
      </c>
      <c r="I32" s="97" t="s">
        <v>34</v>
      </c>
      <c r="J32" s="35" t="s">
        <v>36</v>
      </c>
      <c r="L32" s="32"/>
    </row>
    <row r="33" spans="2:12" s="1" customFormat="1" ht="14.45" customHeight="1">
      <c r="B33" s="32"/>
      <c r="D33" s="98" t="s">
        <v>37</v>
      </c>
      <c r="E33" s="27" t="s">
        <v>38</v>
      </c>
      <c r="F33" s="99">
        <f>ROUND((SUM(BE118:BE147)),  2)</f>
        <v>0</v>
      </c>
      <c r="I33" s="100">
        <v>0.21</v>
      </c>
      <c r="J33" s="99">
        <f>ROUND(((SUM(BE118:BE147))*I33),  2)</f>
        <v>0</v>
      </c>
      <c r="L33" s="32"/>
    </row>
    <row r="34" spans="2:12" s="1" customFormat="1" ht="14.45" customHeight="1">
      <c r="B34" s="32"/>
      <c r="E34" s="27" t="s">
        <v>39</v>
      </c>
      <c r="F34" s="99">
        <f>ROUND((SUM(BF118:BF147)),  2)</f>
        <v>0</v>
      </c>
      <c r="I34" s="100">
        <v>0.15</v>
      </c>
      <c r="J34" s="99">
        <f>ROUND(((SUM(BF118:BF147))*I34),  2)</f>
        <v>0</v>
      </c>
      <c r="L34" s="32"/>
    </row>
    <row r="35" spans="2:12" s="1" customFormat="1" ht="14.45" hidden="1" customHeight="1">
      <c r="B35" s="32"/>
      <c r="E35" s="27" t="s">
        <v>40</v>
      </c>
      <c r="F35" s="99">
        <f>ROUND((SUM(BG118:BG147)),  2)</f>
        <v>0</v>
      </c>
      <c r="I35" s="100">
        <v>0.21</v>
      </c>
      <c r="J35" s="99">
        <f>0</f>
        <v>0</v>
      </c>
      <c r="L35" s="32"/>
    </row>
    <row r="36" spans="2:12" s="1" customFormat="1" ht="14.45" hidden="1" customHeight="1">
      <c r="B36" s="32"/>
      <c r="E36" s="27" t="s">
        <v>41</v>
      </c>
      <c r="F36" s="99">
        <f>ROUND((SUM(BH118:BH147)),  2)</f>
        <v>0</v>
      </c>
      <c r="I36" s="100">
        <v>0.15</v>
      </c>
      <c r="J36" s="99">
        <f>0</f>
        <v>0</v>
      </c>
      <c r="L36" s="32"/>
    </row>
    <row r="37" spans="2:12" s="1" customFormat="1" ht="14.45" hidden="1" customHeight="1">
      <c r="B37" s="32"/>
      <c r="E37" s="27" t="s">
        <v>42</v>
      </c>
      <c r="F37" s="99">
        <f>ROUND((SUM(BI118:BI147)),  2)</f>
        <v>0</v>
      </c>
      <c r="I37" s="100">
        <v>0</v>
      </c>
      <c r="J37" s="99">
        <f>0</f>
        <v>0</v>
      </c>
      <c r="L37" s="32"/>
    </row>
    <row r="38" spans="2:12" s="1" customFormat="1" ht="6.95" customHeight="1">
      <c r="B38" s="32"/>
      <c r="I38" s="91"/>
      <c r="L38" s="32"/>
    </row>
    <row r="39" spans="2:12" s="1" customFormat="1" ht="25.35" customHeight="1">
      <c r="B39" s="32"/>
      <c r="C39" s="101"/>
      <c r="D39" s="102" t="s">
        <v>43</v>
      </c>
      <c r="E39" s="57"/>
      <c r="F39" s="57"/>
      <c r="G39" s="103" t="s">
        <v>44</v>
      </c>
      <c r="H39" s="104" t="s">
        <v>45</v>
      </c>
      <c r="I39" s="105"/>
      <c r="J39" s="106">
        <f>SUM(J30:J37)</f>
        <v>0</v>
      </c>
      <c r="K39" s="107"/>
      <c r="L39" s="32"/>
    </row>
    <row r="40" spans="2:12" s="1" customFormat="1" ht="14.45" customHeight="1">
      <c r="B40" s="32"/>
      <c r="I40" s="91"/>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46</v>
      </c>
      <c r="E50" s="42"/>
      <c r="F50" s="42"/>
      <c r="G50" s="41" t="s">
        <v>47</v>
      </c>
      <c r="H50" s="42"/>
      <c r="I50" s="108"/>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48</v>
      </c>
      <c r="E61" s="34"/>
      <c r="F61" s="109" t="s">
        <v>49</v>
      </c>
      <c r="G61" s="43" t="s">
        <v>48</v>
      </c>
      <c r="H61" s="34"/>
      <c r="I61" s="110"/>
      <c r="J61" s="111" t="s">
        <v>49</v>
      </c>
      <c r="K61" s="34"/>
      <c r="L61" s="32"/>
    </row>
    <row r="62" spans="2:12" ht="11.25">
      <c r="B62" s="20"/>
      <c r="L62" s="20"/>
    </row>
    <row r="63" spans="2:12" ht="11.25">
      <c r="B63" s="20"/>
      <c r="L63" s="20"/>
    </row>
    <row r="64" spans="2:12" ht="11.25">
      <c r="B64" s="20"/>
      <c r="L64" s="20"/>
    </row>
    <row r="65" spans="2:12" s="1" customFormat="1" ht="12.75">
      <c r="B65" s="32"/>
      <c r="D65" s="41" t="s">
        <v>50</v>
      </c>
      <c r="E65" s="42"/>
      <c r="F65" s="42"/>
      <c r="G65" s="41" t="s">
        <v>51</v>
      </c>
      <c r="H65" s="42"/>
      <c r="I65" s="108"/>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48</v>
      </c>
      <c r="E76" s="34"/>
      <c r="F76" s="109" t="s">
        <v>49</v>
      </c>
      <c r="G76" s="43" t="s">
        <v>48</v>
      </c>
      <c r="H76" s="34"/>
      <c r="I76" s="110"/>
      <c r="J76" s="111" t="s">
        <v>49</v>
      </c>
      <c r="K76" s="34"/>
      <c r="L76" s="32"/>
    </row>
    <row r="77" spans="2:12" s="1" customFormat="1" ht="14.45" customHeight="1">
      <c r="B77" s="44"/>
      <c r="C77" s="45"/>
      <c r="D77" s="45"/>
      <c r="E77" s="45"/>
      <c r="F77" s="45"/>
      <c r="G77" s="45"/>
      <c r="H77" s="45"/>
      <c r="I77" s="112"/>
      <c r="J77" s="45"/>
      <c r="K77" s="45"/>
      <c r="L77" s="32"/>
    </row>
    <row r="81" spans="2:47" s="1" customFormat="1" ht="6.95" customHeight="1">
      <c r="B81" s="46"/>
      <c r="C81" s="47"/>
      <c r="D81" s="47"/>
      <c r="E81" s="47"/>
      <c r="F81" s="47"/>
      <c r="G81" s="47"/>
      <c r="H81" s="47"/>
      <c r="I81" s="113"/>
      <c r="J81" s="47"/>
      <c r="K81" s="47"/>
      <c r="L81" s="32"/>
    </row>
    <row r="82" spans="2:47" s="1" customFormat="1" ht="24.95" customHeight="1">
      <c r="B82" s="32"/>
      <c r="C82" s="21" t="s">
        <v>105</v>
      </c>
      <c r="I82" s="91"/>
      <c r="L82" s="32"/>
    </row>
    <row r="83" spans="2:47" s="1" customFormat="1" ht="6.95" customHeight="1">
      <c r="B83" s="32"/>
      <c r="I83" s="91"/>
      <c r="L83" s="32"/>
    </row>
    <row r="84" spans="2:47" s="1" customFormat="1" ht="12" customHeight="1">
      <c r="B84" s="32"/>
      <c r="C84" s="27" t="s">
        <v>16</v>
      </c>
      <c r="I84" s="91"/>
      <c r="L84" s="32"/>
    </row>
    <row r="85" spans="2:47" s="1" customFormat="1" ht="16.5" customHeight="1">
      <c r="B85" s="32"/>
      <c r="E85" s="258" t="str">
        <f>E7</f>
        <v>Horažďovice ZTV 31/4</v>
      </c>
      <c r="F85" s="259"/>
      <c r="G85" s="259"/>
      <c r="H85" s="259"/>
      <c r="I85" s="91"/>
      <c r="L85" s="32"/>
    </row>
    <row r="86" spans="2:47" s="1" customFormat="1" ht="12" customHeight="1">
      <c r="B86" s="32"/>
      <c r="C86" s="27" t="s">
        <v>103</v>
      </c>
      <c r="I86" s="91"/>
      <c r="L86" s="32"/>
    </row>
    <row r="87" spans="2:47" s="1" customFormat="1" ht="16.5" customHeight="1">
      <c r="B87" s="32"/>
      <c r="E87" s="238" t="str">
        <f>E9</f>
        <v>VRN - VRN</v>
      </c>
      <c r="F87" s="260"/>
      <c r="G87" s="260"/>
      <c r="H87" s="260"/>
      <c r="I87" s="91"/>
      <c r="L87" s="32"/>
    </row>
    <row r="88" spans="2:47" s="1" customFormat="1" ht="6.95" customHeight="1">
      <c r="B88" s="32"/>
      <c r="I88" s="91"/>
      <c r="L88" s="32"/>
    </row>
    <row r="89" spans="2:47" s="1" customFormat="1" ht="12" customHeight="1">
      <c r="B89" s="32"/>
      <c r="C89" s="27" t="s">
        <v>20</v>
      </c>
      <c r="F89" s="25" t="str">
        <f>F12</f>
        <v xml:space="preserve"> </v>
      </c>
      <c r="I89" s="92" t="s">
        <v>22</v>
      </c>
      <c r="J89" s="52" t="str">
        <f>IF(J12="","",J12)</f>
        <v>2. 7. 2019</v>
      </c>
      <c r="L89" s="32"/>
    </row>
    <row r="90" spans="2:47" s="1" customFormat="1" ht="6.95" customHeight="1">
      <c r="B90" s="32"/>
      <c r="I90" s="91"/>
      <c r="L90" s="32"/>
    </row>
    <row r="91" spans="2:47" s="1" customFormat="1" ht="15.2" customHeight="1">
      <c r="B91" s="32"/>
      <c r="C91" s="27" t="s">
        <v>24</v>
      </c>
      <c r="F91" s="25" t="str">
        <f>E15</f>
        <v xml:space="preserve"> </v>
      </c>
      <c r="I91" s="92" t="s">
        <v>29</v>
      </c>
      <c r="J91" s="30" t="str">
        <f>E21</f>
        <v xml:space="preserve"> </v>
      </c>
      <c r="L91" s="32"/>
    </row>
    <row r="92" spans="2:47" s="1" customFormat="1" ht="15.2" customHeight="1">
      <c r="B92" s="32"/>
      <c r="C92" s="27" t="s">
        <v>27</v>
      </c>
      <c r="F92" s="25" t="str">
        <f>IF(E18="","",E18)</f>
        <v>Vyplň údaj</v>
      </c>
      <c r="I92" s="92" t="s">
        <v>31</v>
      </c>
      <c r="J92" s="30" t="str">
        <f>E24</f>
        <v xml:space="preserve"> </v>
      </c>
      <c r="L92" s="32"/>
    </row>
    <row r="93" spans="2:47" s="1" customFormat="1" ht="10.35" customHeight="1">
      <c r="B93" s="32"/>
      <c r="I93" s="91"/>
      <c r="L93" s="32"/>
    </row>
    <row r="94" spans="2:47" s="1" customFormat="1" ht="29.25" customHeight="1">
      <c r="B94" s="32"/>
      <c r="C94" s="114" t="s">
        <v>106</v>
      </c>
      <c r="D94" s="101"/>
      <c r="E94" s="101"/>
      <c r="F94" s="101"/>
      <c r="G94" s="101"/>
      <c r="H94" s="101"/>
      <c r="I94" s="115"/>
      <c r="J94" s="116" t="s">
        <v>107</v>
      </c>
      <c r="K94" s="101"/>
      <c r="L94" s="32"/>
    </row>
    <row r="95" spans="2:47" s="1" customFormat="1" ht="10.35" customHeight="1">
      <c r="B95" s="32"/>
      <c r="I95" s="91"/>
      <c r="L95" s="32"/>
    </row>
    <row r="96" spans="2:47" s="1" customFormat="1" ht="22.9" customHeight="1">
      <c r="B96" s="32"/>
      <c r="C96" s="117" t="s">
        <v>108</v>
      </c>
      <c r="I96" s="91"/>
      <c r="J96" s="66">
        <f>J118</f>
        <v>0</v>
      </c>
      <c r="L96" s="32"/>
      <c r="AU96" s="17" t="s">
        <v>109</v>
      </c>
    </row>
    <row r="97" spans="2:12" s="8" customFormat="1" ht="24.95" customHeight="1">
      <c r="B97" s="118"/>
      <c r="D97" s="119" t="s">
        <v>1299</v>
      </c>
      <c r="E97" s="120"/>
      <c r="F97" s="120"/>
      <c r="G97" s="120"/>
      <c r="H97" s="120"/>
      <c r="I97" s="121"/>
      <c r="J97" s="122">
        <f>J119</f>
        <v>0</v>
      </c>
      <c r="L97" s="118"/>
    </row>
    <row r="98" spans="2:12" s="9" customFormat="1" ht="19.899999999999999" customHeight="1">
      <c r="B98" s="123"/>
      <c r="D98" s="124" t="s">
        <v>1300</v>
      </c>
      <c r="E98" s="125"/>
      <c r="F98" s="125"/>
      <c r="G98" s="125"/>
      <c r="H98" s="125"/>
      <c r="I98" s="126"/>
      <c r="J98" s="127">
        <f>J120</f>
        <v>0</v>
      </c>
      <c r="L98" s="123"/>
    </row>
    <row r="99" spans="2:12" s="1" customFormat="1" ht="21.75" customHeight="1">
      <c r="B99" s="32"/>
      <c r="I99" s="91"/>
      <c r="L99" s="32"/>
    </row>
    <row r="100" spans="2:12" s="1" customFormat="1" ht="6.95" customHeight="1">
      <c r="B100" s="44"/>
      <c r="C100" s="45"/>
      <c r="D100" s="45"/>
      <c r="E100" s="45"/>
      <c r="F100" s="45"/>
      <c r="G100" s="45"/>
      <c r="H100" s="45"/>
      <c r="I100" s="112"/>
      <c r="J100" s="45"/>
      <c r="K100" s="45"/>
      <c r="L100" s="32"/>
    </row>
    <row r="104" spans="2:12" s="1" customFormat="1" ht="6.95" customHeight="1">
      <c r="B104" s="46"/>
      <c r="C104" s="47"/>
      <c r="D104" s="47"/>
      <c r="E104" s="47"/>
      <c r="F104" s="47"/>
      <c r="G104" s="47"/>
      <c r="H104" s="47"/>
      <c r="I104" s="113"/>
      <c r="J104" s="47"/>
      <c r="K104" s="47"/>
      <c r="L104" s="32"/>
    </row>
    <row r="105" spans="2:12" s="1" customFormat="1" ht="24.95" customHeight="1">
      <c r="B105" s="32"/>
      <c r="C105" s="21" t="s">
        <v>117</v>
      </c>
      <c r="I105" s="91"/>
      <c r="L105" s="32"/>
    </row>
    <row r="106" spans="2:12" s="1" customFormat="1" ht="6.95" customHeight="1">
      <c r="B106" s="32"/>
      <c r="I106" s="91"/>
      <c r="L106" s="32"/>
    </row>
    <row r="107" spans="2:12" s="1" customFormat="1" ht="12" customHeight="1">
      <c r="B107" s="32"/>
      <c r="C107" s="27" t="s">
        <v>16</v>
      </c>
      <c r="I107" s="91"/>
      <c r="L107" s="32"/>
    </row>
    <row r="108" spans="2:12" s="1" customFormat="1" ht="16.5" customHeight="1">
      <c r="B108" s="32"/>
      <c r="E108" s="258" t="str">
        <f>E7</f>
        <v>Horažďovice ZTV 31/4</v>
      </c>
      <c r="F108" s="259"/>
      <c r="G108" s="259"/>
      <c r="H108" s="259"/>
      <c r="I108" s="91"/>
      <c r="L108" s="32"/>
    </row>
    <row r="109" spans="2:12" s="1" customFormat="1" ht="12" customHeight="1">
      <c r="B109" s="32"/>
      <c r="C109" s="27" t="s">
        <v>103</v>
      </c>
      <c r="I109" s="91"/>
      <c r="L109" s="32"/>
    </row>
    <row r="110" spans="2:12" s="1" customFormat="1" ht="16.5" customHeight="1">
      <c r="B110" s="32"/>
      <c r="E110" s="238" t="str">
        <f>E9</f>
        <v>VRN - VRN</v>
      </c>
      <c r="F110" s="260"/>
      <c r="G110" s="260"/>
      <c r="H110" s="260"/>
      <c r="I110" s="91"/>
      <c r="L110" s="32"/>
    </row>
    <row r="111" spans="2:12" s="1" customFormat="1" ht="6.95" customHeight="1">
      <c r="B111" s="32"/>
      <c r="I111" s="91"/>
      <c r="L111" s="32"/>
    </row>
    <row r="112" spans="2:12" s="1" customFormat="1" ht="12" customHeight="1">
      <c r="B112" s="32"/>
      <c r="C112" s="27" t="s">
        <v>20</v>
      </c>
      <c r="F112" s="25" t="str">
        <f>F12</f>
        <v xml:space="preserve"> </v>
      </c>
      <c r="I112" s="92" t="s">
        <v>22</v>
      </c>
      <c r="J112" s="52" t="str">
        <f>IF(J12="","",J12)</f>
        <v>2. 7. 2019</v>
      </c>
      <c r="L112" s="32"/>
    </row>
    <row r="113" spans="2:65" s="1" customFormat="1" ht="6.95" customHeight="1">
      <c r="B113" s="32"/>
      <c r="I113" s="91"/>
      <c r="L113" s="32"/>
    </row>
    <row r="114" spans="2:65" s="1" customFormat="1" ht="15.2" customHeight="1">
      <c r="B114" s="32"/>
      <c r="C114" s="27" t="s">
        <v>24</v>
      </c>
      <c r="F114" s="25" t="str">
        <f>E15</f>
        <v xml:space="preserve"> </v>
      </c>
      <c r="I114" s="92" t="s">
        <v>29</v>
      </c>
      <c r="J114" s="30" t="str">
        <f>E21</f>
        <v xml:space="preserve"> </v>
      </c>
      <c r="L114" s="32"/>
    </row>
    <row r="115" spans="2:65" s="1" customFormat="1" ht="15.2" customHeight="1">
      <c r="B115" s="32"/>
      <c r="C115" s="27" t="s">
        <v>27</v>
      </c>
      <c r="F115" s="25" t="str">
        <f>IF(E18="","",E18)</f>
        <v>Vyplň údaj</v>
      </c>
      <c r="I115" s="92" t="s">
        <v>31</v>
      </c>
      <c r="J115" s="30" t="str">
        <f>E24</f>
        <v xml:space="preserve"> </v>
      </c>
      <c r="L115" s="32"/>
    </row>
    <row r="116" spans="2:65" s="1" customFormat="1" ht="10.35" customHeight="1">
      <c r="B116" s="32"/>
      <c r="I116" s="91"/>
      <c r="L116" s="32"/>
    </row>
    <row r="117" spans="2:65" s="10" customFormat="1" ht="29.25" customHeight="1">
      <c r="B117" s="128"/>
      <c r="C117" s="129" t="s">
        <v>118</v>
      </c>
      <c r="D117" s="130" t="s">
        <v>58</v>
      </c>
      <c r="E117" s="130" t="s">
        <v>54</v>
      </c>
      <c r="F117" s="130" t="s">
        <v>55</v>
      </c>
      <c r="G117" s="130" t="s">
        <v>119</v>
      </c>
      <c r="H117" s="130" t="s">
        <v>120</v>
      </c>
      <c r="I117" s="131" t="s">
        <v>121</v>
      </c>
      <c r="J117" s="130" t="s">
        <v>107</v>
      </c>
      <c r="K117" s="132" t="s">
        <v>122</v>
      </c>
      <c r="L117" s="128"/>
      <c r="M117" s="59" t="s">
        <v>1</v>
      </c>
      <c r="N117" s="60" t="s">
        <v>37</v>
      </c>
      <c r="O117" s="60" t="s">
        <v>123</v>
      </c>
      <c r="P117" s="60" t="s">
        <v>124</v>
      </c>
      <c r="Q117" s="60" t="s">
        <v>125</v>
      </c>
      <c r="R117" s="60" t="s">
        <v>126</v>
      </c>
      <c r="S117" s="60" t="s">
        <v>127</v>
      </c>
      <c r="T117" s="61" t="s">
        <v>128</v>
      </c>
    </row>
    <row r="118" spans="2:65" s="1" customFormat="1" ht="22.9" customHeight="1">
      <c r="B118" s="32"/>
      <c r="C118" s="64" t="s">
        <v>129</v>
      </c>
      <c r="I118" s="91"/>
      <c r="J118" s="133">
        <f>BK118</f>
        <v>0</v>
      </c>
      <c r="L118" s="32"/>
      <c r="M118" s="62"/>
      <c r="N118" s="53"/>
      <c r="O118" s="53"/>
      <c r="P118" s="134">
        <f>P119</f>
        <v>0</v>
      </c>
      <c r="Q118" s="53"/>
      <c r="R118" s="134">
        <f>R119</f>
        <v>0</v>
      </c>
      <c r="S118" s="53"/>
      <c r="T118" s="135">
        <f>T119</f>
        <v>0</v>
      </c>
      <c r="AT118" s="17" t="s">
        <v>72</v>
      </c>
      <c r="AU118" s="17" t="s">
        <v>109</v>
      </c>
      <c r="BK118" s="136">
        <f>BK119</f>
        <v>0</v>
      </c>
    </row>
    <row r="119" spans="2:65" s="11" customFormat="1" ht="25.9" customHeight="1">
      <c r="B119" s="137"/>
      <c r="D119" s="138" t="s">
        <v>72</v>
      </c>
      <c r="E119" s="139" t="s">
        <v>100</v>
      </c>
      <c r="F119" s="139" t="s">
        <v>1301</v>
      </c>
      <c r="I119" s="140"/>
      <c r="J119" s="141">
        <f>BK119</f>
        <v>0</v>
      </c>
      <c r="L119" s="137"/>
      <c r="M119" s="142"/>
      <c r="N119" s="143"/>
      <c r="O119" s="143"/>
      <c r="P119" s="144">
        <f>P120</f>
        <v>0</v>
      </c>
      <c r="Q119" s="143"/>
      <c r="R119" s="144">
        <f>R120</f>
        <v>0</v>
      </c>
      <c r="S119" s="143"/>
      <c r="T119" s="145">
        <f>T120</f>
        <v>0</v>
      </c>
      <c r="AR119" s="138" t="s">
        <v>81</v>
      </c>
      <c r="AT119" s="146" t="s">
        <v>72</v>
      </c>
      <c r="AU119" s="146" t="s">
        <v>73</v>
      </c>
      <c r="AY119" s="138" t="s">
        <v>132</v>
      </c>
      <c r="BK119" s="147">
        <f>BK120</f>
        <v>0</v>
      </c>
    </row>
    <row r="120" spans="2:65" s="11" customFormat="1" ht="22.9" customHeight="1">
      <c r="B120" s="137"/>
      <c r="D120" s="138" t="s">
        <v>72</v>
      </c>
      <c r="E120" s="148" t="s">
        <v>1302</v>
      </c>
      <c r="F120" s="148" t="s">
        <v>1303</v>
      </c>
      <c r="I120" s="140"/>
      <c r="J120" s="149">
        <f>BK120</f>
        <v>0</v>
      </c>
      <c r="L120" s="137"/>
      <c r="M120" s="142"/>
      <c r="N120" s="143"/>
      <c r="O120" s="143"/>
      <c r="P120" s="144">
        <f>SUM(P121:P147)</f>
        <v>0</v>
      </c>
      <c r="Q120" s="143"/>
      <c r="R120" s="144">
        <f>SUM(R121:R147)</f>
        <v>0</v>
      </c>
      <c r="S120" s="143"/>
      <c r="T120" s="145">
        <f>SUM(T121:T147)</f>
        <v>0</v>
      </c>
      <c r="AR120" s="138" t="s">
        <v>81</v>
      </c>
      <c r="AT120" s="146" t="s">
        <v>72</v>
      </c>
      <c r="AU120" s="146" t="s">
        <v>81</v>
      </c>
      <c r="AY120" s="138" t="s">
        <v>132</v>
      </c>
      <c r="BK120" s="147">
        <f>SUM(BK121:BK147)</f>
        <v>0</v>
      </c>
    </row>
    <row r="121" spans="2:65" s="1" customFormat="1" ht="60" customHeight="1">
      <c r="B121" s="150"/>
      <c r="C121" s="151" t="s">
        <v>81</v>
      </c>
      <c r="D121" s="151" t="s">
        <v>134</v>
      </c>
      <c r="E121" s="152" t="s">
        <v>1304</v>
      </c>
      <c r="F121" s="153" t="s">
        <v>1305</v>
      </c>
      <c r="G121" s="154" t="s">
        <v>1306</v>
      </c>
      <c r="H121" s="155">
        <v>1</v>
      </c>
      <c r="I121" s="156"/>
      <c r="J121" s="157">
        <f>ROUND(I121*H121,2)</f>
        <v>0</v>
      </c>
      <c r="K121" s="153" t="s">
        <v>1</v>
      </c>
      <c r="L121" s="32"/>
      <c r="M121" s="158" t="s">
        <v>1</v>
      </c>
      <c r="N121" s="159" t="s">
        <v>38</v>
      </c>
      <c r="O121" s="55"/>
      <c r="P121" s="160">
        <f>O121*H121</f>
        <v>0</v>
      </c>
      <c r="Q121" s="160">
        <v>0</v>
      </c>
      <c r="R121" s="160">
        <f>Q121*H121</f>
        <v>0</v>
      </c>
      <c r="S121" s="160">
        <v>0</v>
      </c>
      <c r="T121" s="161">
        <f>S121*H121</f>
        <v>0</v>
      </c>
      <c r="AR121" s="162" t="s">
        <v>139</v>
      </c>
      <c r="AT121" s="162" t="s">
        <v>134</v>
      </c>
      <c r="AU121" s="162" t="s">
        <v>83</v>
      </c>
      <c r="AY121" s="17" t="s">
        <v>132</v>
      </c>
      <c r="BE121" s="163">
        <f>IF(N121="základní",J121,0)</f>
        <v>0</v>
      </c>
      <c r="BF121" s="163">
        <f>IF(N121="snížená",J121,0)</f>
        <v>0</v>
      </c>
      <c r="BG121" s="163">
        <f>IF(N121="zákl. přenesená",J121,0)</f>
        <v>0</v>
      </c>
      <c r="BH121" s="163">
        <f>IF(N121="sníž. přenesená",J121,0)</f>
        <v>0</v>
      </c>
      <c r="BI121" s="163">
        <f>IF(N121="nulová",J121,0)</f>
        <v>0</v>
      </c>
      <c r="BJ121" s="17" t="s">
        <v>81</v>
      </c>
      <c r="BK121" s="163">
        <f>ROUND(I121*H121,2)</f>
        <v>0</v>
      </c>
      <c r="BL121" s="17" t="s">
        <v>139</v>
      </c>
      <c r="BM121" s="162" t="s">
        <v>83</v>
      </c>
    </row>
    <row r="122" spans="2:65" s="12" customFormat="1" ht="11.25">
      <c r="B122" s="167"/>
      <c r="D122" s="164" t="s">
        <v>143</v>
      </c>
      <c r="E122" s="168" t="s">
        <v>1</v>
      </c>
      <c r="F122" s="169" t="s">
        <v>547</v>
      </c>
      <c r="H122" s="170">
        <v>1</v>
      </c>
      <c r="I122" s="171"/>
      <c r="L122" s="167"/>
      <c r="M122" s="172"/>
      <c r="N122" s="173"/>
      <c r="O122" s="173"/>
      <c r="P122" s="173"/>
      <c r="Q122" s="173"/>
      <c r="R122" s="173"/>
      <c r="S122" s="173"/>
      <c r="T122" s="174"/>
      <c r="AT122" s="168" t="s">
        <v>143</v>
      </c>
      <c r="AU122" s="168" t="s">
        <v>83</v>
      </c>
      <c r="AV122" s="12" t="s">
        <v>83</v>
      </c>
      <c r="AW122" s="12" t="s">
        <v>30</v>
      </c>
      <c r="AX122" s="12" t="s">
        <v>73</v>
      </c>
      <c r="AY122" s="168" t="s">
        <v>132</v>
      </c>
    </row>
    <row r="123" spans="2:65" s="13" customFormat="1" ht="11.25">
      <c r="B123" s="175"/>
      <c r="D123" s="164" t="s">
        <v>143</v>
      </c>
      <c r="E123" s="176" t="s">
        <v>1</v>
      </c>
      <c r="F123" s="177" t="s">
        <v>155</v>
      </c>
      <c r="H123" s="178">
        <v>1</v>
      </c>
      <c r="I123" s="179"/>
      <c r="L123" s="175"/>
      <c r="M123" s="180"/>
      <c r="N123" s="181"/>
      <c r="O123" s="181"/>
      <c r="P123" s="181"/>
      <c r="Q123" s="181"/>
      <c r="R123" s="181"/>
      <c r="S123" s="181"/>
      <c r="T123" s="182"/>
      <c r="AT123" s="176" t="s">
        <v>143</v>
      </c>
      <c r="AU123" s="176" t="s">
        <v>83</v>
      </c>
      <c r="AV123" s="13" t="s">
        <v>139</v>
      </c>
      <c r="AW123" s="13" t="s">
        <v>30</v>
      </c>
      <c r="AX123" s="13" t="s">
        <v>81</v>
      </c>
      <c r="AY123" s="176" t="s">
        <v>132</v>
      </c>
    </row>
    <row r="124" spans="2:65" s="1" customFormat="1" ht="60" customHeight="1">
      <c r="B124" s="150"/>
      <c r="C124" s="151" t="s">
        <v>83</v>
      </c>
      <c r="D124" s="151" t="s">
        <v>134</v>
      </c>
      <c r="E124" s="152" t="s">
        <v>1307</v>
      </c>
      <c r="F124" s="153" t="s">
        <v>1308</v>
      </c>
      <c r="G124" s="154" t="s">
        <v>1306</v>
      </c>
      <c r="H124" s="155">
        <v>1</v>
      </c>
      <c r="I124" s="156"/>
      <c r="J124" s="157">
        <f>ROUND(I124*H124,2)</f>
        <v>0</v>
      </c>
      <c r="K124" s="153" t="s">
        <v>1</v>
      </c>
      <c r="L124" s="32"/>
      <c r="M124" s="158" t="s">
        <v>1</v>
      </c>
      <c r="N124" s="159" t="s">
        <v>38</v>
      </c>
      <c r="O124" s="55"/>
      <c r="P124" s="160">
        <f>O124*H124</f>
        <v>0</v>
      </c>
      <c r="Q124" s="160">
        <v>0</v>
      </c>
      <c r="R124" s="160">
        <f>Q124*H124</f>
        <v>0</v>
      </c>
      <c r="S124" s="160">
        <v>0</v>
      </c>
      <c r="T124" s="161">
        <f>S124*H124</f>
        <v>0</v>
      </c>
      <c r="AR124" s="162" t="s">
        <v>139</v>
      </c>
      <c r="AT124" s="162" t="s">
        <v>134</v>
      </c>
      <c r="AU124" s="162" t="s">
        <v>83</v>
      </c>
      <c r="AY124" s="17" t="s">
        <v>132</v>
      </c>
      <c r="BE124" s="163">
        <f>IF(N124="základní",J124,0)</f>
        <v>0</v>
      </c>
      <c r="BF124" s="163">
        <f>IF(N124="snížená",J124,0)</f>
        <v>0</v>
      </c>
      <c r="BG124" s="163">
        <f>IF(N124="zákl. přenesená",J124,0)</f>
        <v>0</v>
      </c>
      <c r="BH124" s="163">
        <f>IF(N124="sníž. přenesená",J124,0)</f>
        <v>0</v>
      </c>
      <c r="BI124" s="163">
        <f>IF(N124="nulová",J124,0)</f>
        <v>0</v>
      </c>
      <c r="BJ124" s="17" t="s">
        <v>81</v>
      </c>
      <c r="BK124" s="163">
        <f>ROUND(I124*H124,2)</f>
        <v>0</v>
      </c>
      <c r="BL124" s="17" t="s">
        <v>139</v>
      </c>
      <c r="BM124" s="162" t="s">
        <v>139</v>
      </c>
    </row>
    <row r="125" spans="2:65" s="12" customFormat="1" ht="11.25">
      <c r="B125" s="167"/>
      <c r="D125" s="164" t="s">
        <v>143</v>
      </c>
      <c r="E125" s="168" t="s">
        <v>1</v>
      </c>
      <c r="F125" s="169" t="s">
        <v>547</v>
      </c>
      <c r="H125" s="170">
        <v>1</v>
      </c>
      <c r="I125" s="171"/>
      <c r="L125" s="167"/>
      <c r="M125" s="172"/>
      <c r="N125" s="173"/>
      <c r="O125" s="173"/>
      <c r="P125" s="173"/>
      <c r="Q125" s="173"/>
      <c r="R125" s="173"/>
      <c r="S125" s="173"/>
      <c r="T125" s="174"/>
      <c r="AT125" s="168" t="s">
        <v>143</v>
      </c>
      <c r="AU125" s="168" t="s">
        <v>83</v>
      </c>
      <c r="AV125" s="12" t="s">
        <v>83</v>
      </c>
      <c r="AW125" s="12" t="s">
        <v>30</v>
      </c>
      <c r="AX125" s="12" t="s">
        <v>73</v>
      </c>
      <c r="AY125" s="168" t="s">
        <v>132</v>
      </c>
    </row>
    <row r="126" spans="2:65" s="13" customFormat="1" ht="11.25">
      <c r="B126" s="175"/>
      <c r="D126" s="164" t="s">
        <v>143</v>
      </c>
      <c r="E126" s="176" t="s">
        <v>1</v>
      </c>
      <c r="F126" s="177" t="s">
        <v>155</v>
      </c>
      <c r="H126" s="178">
        <v>1</v>
      </c>
      <c r="I126" s="179"/>
      <c r="L126" s="175"/>
      <c r="M126" s="180"/>
      <c r="N126" s="181"/>
      <c r="O126" s="181"/>
      <c r="P126" s="181"/>
      <c r="Q126" s="181"/>
      <c r="R126" s="181"/>
      <c r="S126" s="181"/>
      <c r="T126" s="182"/>
      <c r="AT126" s="176" t="s">
        <v>143</v>
      </c>
      <c r="AU126" s="176" t="s">
        <v>83</v>
      </c>
      <c r="AV126" s="13" t="s">
        <v>139</v>
      </c>
      <c r="AW126" s="13" t="s">
        <v>30</v>
      </c>
      <c r="AX126" s="13" t="s">
        <v>81</v>
      </c>
      <c r="AY126" s="176" t="s">
        <v>132</v>
      </c>
    </row>
    <row r="127" spans="2:65" s="1" customFormat="1" ht="48" customHeight="1">
      <c r="B127" s="150"/>
      <c r="C127" s="151" t="s">
        <v>156</v>
      </c>
      <c r="D127" s="151" t="s">
        <v>134</v>
      </c>
      <c r="E127" s="152" t="s">
        <v>1309</v>
      </c>
      <c r="F127" s="153" t="s">
        <v>1310</v>
      </c>
      <c r="G127" s="154" t="s">
        <v>1306</v>
      </c>
      <c r="H127" s="155">
        <v>1</v>
      </c>
      <c r="I127" s="156"/>
      <c r="J127" s="157">
        <f>ROUND(I127*H127,2)</f>
        <v>0</v>
      </c>
      <c r="K127" s="153" t="s">
        <v>1</v>
      </c>
      <c r="L127" s="32"/>
      <c r="M127" s="158" t="s">
        <v>1</v>
      </c>
      <c r="N127" s="159" t="s">
        <v>38</v>
      </c>
      <c r="O127" s="55"/>
      <c r="P127" s="160">
        <f>O127*H127</f>
        <v>0</v>
      </c>
      <c r="Q127" s="160">
        <v>0</v>
      </c>
      <c r="R127" s="160">
        <f>Q127*H127</f>
        <v>0</v>
      </c>
      <c r="S127" s="160">
        <v>0</v>
      </c>
      <c r="T127" s="161">
        <f>S127*H127</f>
        <v>0</v>
      </c>
      <c r="AR127" s="162" t="s">
        <v>1311</v>
      </c>
      <c r="AT127" s="162" t="s">
        <v>134</v>
      </c>
      <c r="AU127" s="162" t="s">
        <v>83</v>
      </c>
      <c r="AY127" s="17" t="s">
        <v>132</v>
      </c>
      <c r="BE127" s="163">
        <f>IF(N127="základní",J127,0)</f>
        <v>0</v>
      </c>
      <c r="BF127" s="163">
        <f>IF(N127="snížená",J127,0)</f>
        <v>0</v>
      </c>
      <c r="BG127" s="163">
        <f>IF(N127="zákl. přenesená",J127,0)</f>
        <v>0</v>
      </c>
      <c r="BH127" s="163">
        <f>IF(N127="sníž. přenesená",J127,0)</f>
        <v>0</v>
      </c>
      <c r="BI127" s="163">
        <f>IF(N127="nulová",J127,0)</f>
        <v>0</v>
      </c>
      <c r="BJ127" s="17" t="s">
        <v>81</v>
      </c>
      <c r="BK127" s="163">
        <f>ROUND(I127*H127,2)</f>
        <v>0</v>
      </c>
      <c r="BL127" s="17" t="s">
        <v>1311</v>
      </c>
      <c r="BM127" s="162" t="s">
        <v>1312</v>
      </c>
    </row>
    <row r="128" spans="2:65" s="1" customFormat="1" ht="24" customHeight="1">
      <c r="B128" s="150"/>
      <c r="C128" s="151" t="s">
        <v>139</v>
      </c>
      <c r="D128" s="151" t="s">
        <v>134</v>
      </c>
      <c r="E128" s="152" t="s">
        <v>1313</v>
      </c>
      <c r="F128" s="153" t="s">
        <v>1314</v>
      </c>
      <c r="G128" s="154" t="s">
        <v>1306</v>
      </c>
      <c r="H128" s="155">
        <v>1</v>
      </c>
      <c r="I128" s="156"/>
      <c r="J128" s="157">
        <f>ROUND(I128*H128,2)</f>
        <v>0</v>
      </c>
      <c r="K128" s="153" t="s">
        <v>1</v>
      </c>
      <c r="L128" s="32"/>
      <c r="M128" s="158" t="s">
        <v>1</v>
      </c>
      <c r="N128" s="159" t="s">
        <v>38</v>
      </c>
      <c r="O128" s="55"/>
      <c r="P128" s="160">
        <f>O128*H128</f>
        <v>0</v>
      </c>
      <c r="Q128" s="160">
        <v>0</v>
      </c>
      <c r="R128" s="160">
        <f>Q128*H128</f>
        <v>0</v>
      </c>
      <c r="S128" s="160">
        <v>0</v>
      </c>
      <c r="T128" s="161">
        <f>S128*H128</f>
        <v>0</v>
      </c>
      <c r="AR128" s="162" t="s">
        <v>1311</v>
      </c>
      <c r="AT128" s="162" t="s">
        <v>134</v>
      </c>
      <c r="AU128" s="162" t="s">
        <v>83</v>
      </c>
      <c r="AY128" s="17" t="s">
        <v>132</v>
      </c>
      <c r="BE128" s="163">
        <f>IF(N128="základní",J128,0)</f>
        <v>0</v>
      </c>
      <c r="BF128" s="163">
        <f>IF(N128="snížená",J128,0)</f>
        <v>0</v>
      </c>
      <c r="BG128" s="163">
        <f>IF(N128="zákl. přenesená",J128,0)</f>
        <v>0</v>
      </c>
      <c r="BH128" s="163">
        <f>IF(N128="sníž. přenesená",J128,0)</f>
        <v>0</v>
      </c>
      <c r="BI128" s="163">
        <f>IF(N128="nulová",J128,0)</f>
        <v>0</v>
      </c>
      <c r="BJ128" s="17" t="s">
        <v>81</v>
      </c>
      <c r="BK128" s="163">
        <f>ROUND(I128*H128,2)</f>
        <v>0</v>
      </c>
      <c r="BL128" s="17" t="s">
        <v>1311</v>
      </c>
      <c r="BM128" s="162" t="s">
        <v>1315</v>
      </c>
    </row>
    <row r="129" spans="2:65" s="1" customFormat="1" ht="36" customHeight="1">
      <c r="B129" s="150"/>
      <c r="C129" s="151" t="s">
        <v>166</v>
      </c>
      <c r="D129" s="151" t="s">
        <v>134</v>
      </c>
      <c r="E129" s="152" t="s">
        <v>1316</v>
      </c>
      <c r="F129" s="153" t="s">
        <v>1317</v>
      </c>
      <c r="G129" s="154" t="s">
        <v>1306</v>
      </c>
      <c r="H129" s="155">
        <v>1</v>
      </c>
      <c r="I129" s="156"/>
      <c r="J129" s="157">
        <f>ROUND(I129*H129,2)</f>
        <v>0</v>
      </c>
      <c r="K129" s="153" t="s">
        <v>1</v>
      </c>
      <c r="L129" s="32"/>
      <c r="M129" s="158" t="s">
        <v>1</v>
      </c>
      <c r="N129" s="159" t="s">
        <v>38</v>
      </c>
      <c r="O129" s="55"/>
      <c r="P129" s="160">
        <f>O129*H129</f>
        <v>0</v>
      </c>
      <c r="Q129" s="160">
        <v>0</v>
      </c>
      <c r="R129" s="160">
        <f>Q129*H129</f>
        <v>0</v>
      </c>
      <c r="S129" s="160">
        <v>0</v>
      </c>
      <c r="T129" s="161">
        <f>S129*H129</f>
        <v>0</v>
      </c>
      <c r="AR129" s="162" t="s">
        <v>139</v>
      </c>
      <c r="AT129" s="162" t="s">
        <v>134</v>
      </c>
      <c r="AU129" s="162" t="s">
        <v>83</v>
      </c>
      <c r="AY129" s="17" t="s">
        <v>132</v>
      </c>
      <c r="BE129" s="163">
        <f>IF(N129="základní",J129,0)</f>
        <v>0</v>
      </c>
      <c r="BF129" s="163">
        <f>IF(N129="snížená",J129,0)</f>
        <v>0</v>
      </c>
      <c r="BG129" s="163">
        <f>IF(N129="zákl. přenesená",J129,0)</f>
        <v>0</v>
      </c>
      <c r="BH129" s="163">
        <f>IF(N129="sníž. přenesená",J129,0)</f>
        <v>0</v>
      </c>
      <c r="BI129" s="163">
        <f>IF(N129="nulová",J129,0)</f>
        <v>0</v>
      </c>
      <c r="BJ129" s="17" t="s">
        <v>81</v>
      </c>
      <c r="BK129" s="163">
        <f>ROUND(I129*H129,2)</f>
        <v>0</v>
      </c>
      <c r="BL129" s="17" t="s">
        <v>139</v>
      </c>
      <c r="BM129" s="162" t="s">
        <v>171</v>
      </c>
    </row>
    <row r="130" spans="2:65" s="12" customFormat="1" ht="11.25">
      <c r="B130" s="167"/>
      <c r="D130" s="164" t="s">
        <v>143</v>
      </c>
      <c r="E130" s="168" t="s">
        <v>1</v>
      </c>
      <c r="F130" s="169" t="s">
        <v>547</v>
      </c>
      <c r="H130" s="170">
        <v>1</v>
      </c>
      <c r="I130" s="171"/>
      <c r="L130" s="167"/>
      <c r="M130" s="172"/>
      <c r="N130" s="173"/>
      <c r="O130" s="173"/>
      <c r="P130" s="173"/>
      <c r="Q130" s="173"/>
      <c r="R130" s="173"/>
      <c r="S130" s="173"/>
      <c r="T130" s="174"/>
      <c r="AT130" s="168" t="s">
        <v>143</v>
      </c>
      <c r="AU130" s="168" t="s">
        <v>83</v>
      </c>
      <c r="AV130" s="12" t="s">
        <v>83</v>
      </c>
      <c r="AW130" s="12" t="s">
        <v>30</v>
      </c>
      <c r="AX130" s="12" t="s">
        <v>73</v>
      </c>
      <c r="AY130" s="168" t="s">
        <v>132</v>
      </c>
    </row>
    <row r="131" spans="2:65" s="13" customFormat="1" ht="11.25">
      <c r="B131" s="175"/>
      <c r="D131" s="164" t="s">
        <v>143</v>
      </c>
      <c r="E131" s="176" t="s">
        <v>1</v>
      </c>
      <c r="F131" s="177" t="s">
        <v>155</v>
      </c>
      <c r="H131" s="178">
        <v>1</v>
      </c>
      <c r="I131" s="179"/>
      <c r="L131" s="175"/>
      <c r="M131" s="180"/>
      <c r="N131" s="181"/>
      <c r="O131" s="181"/>
      <c r="P131" s="181"/>
      <c r="Q131" s="181"/>
      <c r="R131" s="181"/>
      <c r="S131" s="181"/>
      <c r="T131" s="182"/>
      <c r="AT131" s="176" t="s">
        <v>143</v>
      </c>
      <c r="AU131" s="176" t="s">
        <v>83</v>
      </c>
      <c r="AV131" s="13" t="s">
        <v>139</v>
      </c>
      <c r="AW131" s="13" t="s">
        <v>30</v>
      </c>
      <c r="AX131" s="13" t="s">
        <v>81</v>
      </c>
      <c r="AY131" s="176" t="s">
        <v>132</v>
      </c>
    </row>
    <row r="132" spans="2:65" s="1" customFormat="1" ht="24" customHeight="1">
      <c r="B132" s="150"/>
      <c r="C132" s="151" t="s">
        <v>171</v>
      </c>
      <c r="D132" s="151" t="s">
        <v>134</v>
      </c>
      <c r="E132" s="152" t="s">
        <v>1318</v>
      </c>
      <c r="F132" s="153" t="s">
        <v>1319</v>
      </c>
      <c r="G132" s="154" t="s">
        <v>1306</v>
      </c>
      <c r="H132" s="155">
        <v>1</v>
      </c>
      <c r="I132" s="156"/>
      <c r="J132" s="157">
        <f>ROUND(I132*H132,2)</f>
        <v>0</v>
      </c>
      <c r="K132" s="153" t="s">
        <v>1</v>
      </c>
      <c r="L132" s="32"/>
      <c r="M132" s="158" t="s">
        <v>1</v>
      </c>
      <c r="N132" s="159" t="s">
        <v>38</v>
      </c>
      <c r="O132" s="55"/>
      <c r="P132" s="160">
        <f>O132*H132</f>
        <v>0</v>
      </c>
      <c r="Q132" s="160">
        <v>0</v>
      </c>
      <c r="R132" s="160">
        <f>Q132*H132</f>
        <v>0</v>
      </c>
      <c r="S132" s="160">
        <v>0</v>
      </c>
      <c r="T132" s="161">
        <f>S132*H132</f>
        <v>0</v>
      </c>
      <c r="AR132" s="162" t="s">
        <v>1311</v>
      </c>
      <c r="AT132" s="162" t="s">
        <v>134</v>
      </c>
      <c r="AU132" s="162" t="s">
        <v>83</v>
      </c>
      <c r="AY132" s="17" t="s">
        <v>132</v>
      </c>
      <c r="BE132" s="163">
        <f>IF(N132="základní",J132,0)</f>
        <v>0</v>
      </c>
      <c r="BF132" s="163">
        <f>IF(N132="snížená",J132,0)</f>
        <v>0</v>
      </c>
      <c r="BG132" s="163">
        <f>IF(N132="zákl. přenesená",J132,0)</f>
        <v>0</v>
      </c>
      <c r="BH132" s="163">
        <f>IF(N132="sníž. přenesená",J132,0)</f>
        <v>0</v>
      </c>
      <c r="BI132" s="163">
        <f>IF(N132="nulová",J132,0)</f>
        <v>0</v>
      </c>
      <c r="BJ132" s="17" t="s">
        <v>81</v>
      </c>
      <c r="BK132" s="163">
        <f>ROUND(I132*H132,2)</f>
        <v>0</v>
      </c>
      <c r="BL132" s="17" t="s">
        <v>1311</v>
      </c>
      <c r="BM132" s="162" t="s">
        <v>1320</v>
      </c>
    </row>
    <row r="133" spans="2:65" s="1" customFormat="1" ht="36" customHeight="1">
      <c r="B133" s="150"/>
      <c r="C133" s="151" t="s">
        <v>177</v>
      </c>
      <c r="D133" s="151" t="s">
        <v>134</v>
      </c>
      <c r="E133" s="152" t="s">
        <v>1321</v>
      </c>
      <c r="F133" s="153" t="s">
        <v>1322</v>
      </c>
      <c r="G133" s="154" t="s">
        <v>1306</v>
      </c>
      <c r="H133" s="155">
        <v>1</v>
      </c>
      <c r="I133" s="156"/>
      <c r="J133" s="157">
        <f>ROUND(I133*H133,2)</f>
        <v>0</v>
      </c>
      <c r="K133" s="153" t="s">
        <v>1</v>
      </c>
      <c r="L133" s="32"/>
      <c r="M133" s="158" t="s">
        <v>1</v>
      </c>
      <c r="N133" s="159" t="s">
        <v>38</v>
      </c>
      <c r="O133" s="55"/>
      <c r="P133" s="160">
        <f>O133*H133</f>
        <v>0</v>
      </c>
      <c r="Q133" s="160">
        <v>0</v>
      </c>
      <c r="R133" s="160">
        <f>Q133*H133</f>
        <v>0</v>
      </c>
      <c r="S133" s="160">
        <v>0</v>
      </c>
      <c r="T133" s="161">
        <f>S133*H133</f>
        <v>0</v>
      </c>
      <c r="AR133" s="162" t="s">
        <v>139</v>
      </c>
      <c r="AT133" s="162" t="s">
        <v>134</v>
      </c>
      <c r="AU133" s="162" t="s">
        <v>83</v>
      </c>
      <c r="AY133" s="17" t="s">
        <v>132</v>
      </c>
      <c r="BE133" s="163">
        <f>IF(N133="základní",J133,0)</f>
        <v>0</v>
      </c>
      <c r="BF133" s="163">
        <f>IF(N133="snížená",J133,0)</f>
        <v>0</v>
      </c>
      <c r="BG133" s="163">
        <f>IF(N133="zákl. přenesená",J133,0)</f>
        <v>0</v>
      </c>
      <c r="BH133" s="163">
        <f>IF(N133="sníž. přenesená",J133,0)</f>
        <v>0</v>
      </c>
      <c r="BI133" s="163">
        <f>IF(N133="nulová",J133,0)</f>
        <v>0</v>
      </c>
      <c r="BJ133" s="17" t="s">
        <v>81</v>
      </c>
      <c r="BK133" s="163">
        <f>ROUND(I133*H133,2)</f>
        <v>0</v>
      </c>
      <c r="BL133" s="17" t="s">
        <v>139</v>
      </c>
      <c r="BM133" s="162" t="s">
        <v>183</v>
      </c>
    </row>
    <row r="134" spans="2:65" s="12" customFormat="1" ht="11.25">
      <c r="B134" s="167"/>
      <c r="D134" s="164" t="s">
        <v>143</v>
      </c>
      <c r="E134" s="168" t="s">
        <v>1</v>
      </c>
      <c r="F134" s="169" t="s">
        <v>547</v>
      </c>
      <c r="H134" s="170">
        <v>1</v>
      </c>
      <c r="I134" s="171"/>
      <c r="L134" s="167"/>
      <c r="M134" s="172"/>
      <c r="N134" s="173"/>
      <c r="O134" s="173"/>
      <c r="P134" s="173"/>
      <c r="Q134" s="173"/>
      <c r="R134" s="173"/>
      <c r="S134" s="173"/>
      <c r="T134" s="174"/>
      <c r="AT134" s="168" t="s">
        <v>143</v>
      </c>
      <c r="AU134" s="168" t="s">
        <v>83</v>
      </c>
      <c r="AV134" s="12" t="s">
        <v>83</v>
      </c>
      <c r="AW134" s="12" t="s">
        <v>30</v>
      </c>
      <c r="AX134" s="12" t="s">
        <v>73</v>
      </c>
      <c r="AY134" s="168" t="s">
        <v>132</v>
      </c>
    </row>
    <row r="135" spans="2:65" s="13" customFormat="1" ht="11.25">
      <c r="B135" s="175"/>
      <c r="D135" s="164" t="s">
        <v>143</v>
      </c>
      <c r="E135" s="176" t="s">
        <v>1</v>
      </c>
      <c r="F135" s="177" t="s">
        <v>155</v>
      </c>
      <c r="H135" s="178">
        <v>1</v>
      </c>
      <c r="I135" s="179"/>
      <c r="L135" s="175"/>
      <c r="M135" s="180"/>
      <c r="N135" s="181"/>
      <c r="O135" s="181"/>
      <c r="P135" s="181"/>
      <c r="Q135" s="181"/>
      <c r="R135" s="181"/>
      <c r="S135" s="181"/>
      <c r="T135" s="182"/>
      <c r="AT135" s="176" t="s">
        <v>143</v>
      </c>
      <c r="AU135" s="176" t="s">
        <v>83</v>
      </c>
      <c r="AV135" s="13" t="s">
        <v>139</v>
      </c>
      <c r="AW135" s="13" t="s">
        <v>30</v>
      </c>
      <c r="AX135" s="13" t="s">
        <v>81</v>
      </c>
      <c r="AY135" s="176" t="s">
        <v>132</v>
      </c>
    </row>
    <row r="136" spans="2:65" s="1" customFormat="1" ht="36" customHeight="1">
      <c r="B136" s="150"/>
      <c r="C136" s="151" t="s">
        <v>183</v>
      </c>
      <c r="D136" s="151" t="s">
        <v>134</v>
      </c>
      <c r="E136" s="152" t="s">
        <v>1323</v>
      </c>
      <c r="F136" s="153" t="s">
        <v>1324</v>
      </c>
      <c r="G136" s="154" t="s">
        <v>1306</v>
      </c>
      <c r="H136" s="155">
        <v>1</v>
      </c>
      <c r="I136" s="156"/>
      <c r="J136" s="157">
        <f>ROUND(I136*H136,2)</f>
        <v>0</v>
      </c>
      <c r="K136" s="153" t="s">
        <v>1</v>
      </c>
      <c r="L136" s="32"/>
      <c r="M136" s="158" t="s">
        <v>1</v>
      </c>
      <c r="N136" s="159" t="s">
        <v>38</v>
      </c>
      <c r="O136" s="55"/>
      <c r="P136" s="160">
        <f>O136*H136</f>
        <v>0</v>
      </c>
      <c r="Q136" s="160">
        <v>0</v>
      </c>
      <c r="R136" s="160">
        <f>Q136*H136</f>
        <v>0</v>
      </c>
      <c r="S136" s="160">
        <v>0</v>
      </c>
      <c r="T136" s="161">
        <f>S136*H136</f>
        <v>0</v>
      </c>
      <c r="AR136" s="162" t="s">
        <v>139</v>
      </c>
      <c r="AT136" s="162" t="s">
        <v>134</v>
      </c>
      <c r="AU136" s="162" t="s">
        <v>83</v>
      </c>
      <c r="AY136" s="17" t="s">
        <v>132</v>
      </c>
      <c r="BE136" s="163">
        <f>IF(N136="základní",J136,0)</f>
        <v>0</v>
      </c>
      <c r="BF136" s="163">
        <f>IF(N136="snížená",J136,0)</f>
        <v>0</v>
      </c>
      <c r="BG136" s="163">
        <f>IF(N136="zákl. přenesená",J136,0)</f>
        <v>0</v>
      </c>
      <c r="BH136" s="163">
        <f>IF(N136="sníž. přenesená",J136,0)</f>
        <v>0</v>
      </c>
      <c r="BI136" s="163">
        <f>IF(N136="nulová",J136,0)</f>
        <v>0</v>
      </c>
      <c r="BJ136" s="17" t="s">
        <v>81</v>
      </c>
      <c r="BK136" s="163">
        <f>ROUND(I136*H136,2)</f>
        <v>0</v>
      </c>
      <c r="BL136" s="17" t="s">
        <v>139</v>
      </c>
      <c r="BM136" s="162" t="s">
        <v>193</v>
      </c>
    </row>
    <row r="137" spans="2:65" s="12" customFormat="1" ht="11.25">
      <c r="B137" s="167"/>
      <c r="D137" s="164" t="s">
        <v>143</v>
      </c>
      <c r="E137" s="168" t="s">
        <v>1</v>
      </c>
      <c r="F137" s="169" t="s">
        <v>547</v>
      </c>
      <c r="H137" s="170">
        <v>1</v>
      </c>
      <c r="I137" s="171"/>
      <c r="L137" s="167"/>
      <c r="M137" s="172"/>
      <c r="N137" s="173"/>
      <c r="O137" s="173"/>
      <c r="P137" s="173"/>
      <c r="Q137" s="173"/>
      <c r="R137" s="173"/>
      <c r="S137" s="173"/>
      <c r="T137" s="174"/>
      <c r="AT137" s="168" t="s">
        <v>143</v>
      </c>
      <c r="AU137" s="168" t="s">
        <v>83</v>
      </c>
      <c r="AV137" s="12" t="s">
        <v>83</v>
      </c>
      <c r="AW137" s="12" t="s">
        <v>30</v>
      </c>
      <c r="AX137" s="12" t="s">
        <v>73</v>
      </c>
      <c r="AY137" s="168" t="s">
        <v>132</v>
      </c>
    </row>
    <row r="138" spans="2:65" s="13" customFormat="1" ht="11.25">
      <c r="B138" s="175"/>
      <c r="D138" s="164" t="s">
        <v>143</v>
      </c>
      <c r="E138" s="176" t="s">
        <v>1</v>
      </c>
      <c r="F138" s="177" t="s">
        <v>155</v>
      </c>
      <c r="H138" s="178">
        <v>1</v>
      </c>
      <c r="I138" s="179"/>
      <c r="L138" s="175"/>
      <c r="M138" s="180"/>
      <c r="N138" s="181"/>
      <c r="O138" s="181"/>
      <c r="P138" s="181"/>
      <c r="Q138" s="181"/>
      <c r="R138" s="181"/>
      <c r="S138" s="181"/>
      <c r="T138" s="182"/>
      <c r="AT138" s="176" t="s">
        <v>143</v>
      </c>
      <c r="AU138" s="176" t="s">
        <v>83</v>
      </c>
      <c r="AV138" s="13" t="s">
        <v>139</v>
      </c>
      <c r="AW138" s="13" t="s">
        <v>30</v>
      </c>
      <c r="AX138" s="13" t="s">
        <v>81</v>
      </c>
      <c r="AY138" s="176" t="s">
        <v>132</v>
      </c>
    </row>
    <row r="139" spans="2:65" s="1" customFormat="1" ht="36" customHeight="1">
      <c r="B139" s="150"/>
      <c r="C139" s="151" t="s">
        <v>188</v>
      </c>
      <c r="D139" s="151" t="s">
        <v>134</v>
      </c>
      <c r="E139" s="152" t="s">
        <v>1325</v>
      </c>
      <c r="F139" s="153" t="s">
        <v>1326</v>
      </c>
      <c r="G139" s="154" t="s">
        <v>1306</v>
      </c>
      <c r="H139" s="155">
        <v>1</v>
      </c>
      <c r="I139" s="156"/>
      <c r="J139" s="157">
        <f>ROUND(I139*H139,2)</f>
        <v>0</v>
      </c>
      <c r="K139" s="153" t="s">
        <v>1</v>
      </c>
      <c r="L139" s="32"/>
      <c r="M139" s="158" t="s">
        <v>1</v>
      </c>
      <c r="N139" s="159" t="s">
        <v>38</v>
      </c>
      <c r="O139" s="55"/>
      <c r="P139" s="160">
        <f>O139*H139</f>
        <v>0</v>
      </c>
      <c r="Q139" s="160">
        <v>0</v>
      </c>
      <c r="R139" s="160">
        <f>Q139*H139</f>
        <v>0</v>
      </c>
      <c r="S139" s="160">
        <v>0</v>
      </c>
      <c r="T139" s="161">
        <f>S139*H139</f>
        <v>0</v>
      </c>
      <c r="AR139" s="162" t="s">
        <v>139</v>
      </c>
      <c r="AT139" s="162" t="s">
        <v>134</v>
      </c>
      <c r="AU139" s="162" t="s">
        <v>83</v>
      </c>
      <c r="AY139" s="17" t="s">
        <v>132</v>
      </c>
      <c r="BE139" s="163">
        <f>IF(N139="základní",J139,0)</f>
        <v>0</v>
      </c>
      <c r="BF139" s="163">
        <f>IF(N139="snížená",J139,0)</f>
        <v>0</v>
      </c>
      <c r="BG139" s="163">
        <f>IF(N139="zákl. přenesená",J139,0)</f>
        <v>0</v>
      </c>
      <c r="BH139" s="163">
        <f>IF(N139="sníž. přenesená",J139,0)</f>
        <v>0</v>
      </c>
      <c r="BI139" s="163">
        <f>IF(N139="nulová",J139,0)</f>
        <v>0</v>
      </c>
      <c r="BJ139" s="17" t="s">
        <v>81</v>
      </c>
      <c r="BK139" s="163">
        <f>ROUND(I139*H139,2)</f>
        <v>0</v>
      </c>
      <c r="BL139" s="17" t="s">
        <v>139</v>
      </c>
      <c r="BM139" s="162" t="s">
        <v>206</v>
      </c>
    </row>
    <row r="140" spans="2:65" s="12" customFormat="1" ht="11.25">
      <c r="B140" s="167"/>
      <c r="D140" s="164" t="s">
        <v>143</v>
      </c>
      <c r="E140" s="168" t="s">
        <v>1</v>
      </c>
      <c r="F140" s="169" t="s">
        <v>547</v>
      </c>
      <c r="H140" s="170">
        <v>1</v>
      </c>
      <c r="I140" s="171"/>
      <c r="L140" s="167"/>
      <c r="M140" s="172"/>
      <c r="N140" s="173"/>
      <c r="O140" s="173"/>
      <c r="P140" s="173"/>
      <c r="Q140" s="173"/>
      <c r="R140" s="173"/>
      <c r="S140" s="173"/>
      <c r="T140" s="174"/>
      <c r="AT140" s="168" t="s">
        <v>143</v>
      </c>
      <c r="AU140" s="168" t="s">
        <v>83</v>
      </c>
      <c r="AV140" s="12" t="s">
        <v>83</v>
      </c>
      <c r="AW140" s="12" t="s">
        <v>30</v>
      </c>
      <c r="AX140" s="12" t="s">
        <v>73</v>
      </c>
      <c r="AY140" s="168" t="s">
        <v>132</v>
      </c>
    </row>
    <row r="141" spans="2:65" s="13" customFormat="1" ht="11.25">
      <c r="B141" s="175"/>
      <c r="D141" s="164" t="s">
        <v>143</v>
      </c>
      <c r="E141" s="176" t="s">
        <v>1</v>
      </c>
      <c r="F141" s="177" t="s">
        <v>155</v>
      </c>
      <c r="H141" s="178">
        <v>1</v>
      </c>
      <c r="I141" s="179"/>
      <c r="L141" s="175"/>
      <c r="M141" s="180"/>
      <c r="N141" s="181"/>
      <c r="O141" s="181"/>
      <c r="P141" s="181"/>
      <c r="Q141" s="181"/>
      <c r="R141" s="181"/>
      <c r="S141" s="181"/>
      <c r="T141" s="182"/>
      <c r="AT141" s="176" t="s">
        <v>143</v>
      </c>
      <c r="AU141" s="176" t="s">
        <v>83</v>
      </c>
      <c r="AV141" s="13" t="s">
        <v>139</v>
      </c>
      <c r="AW141" s="13" t="s">
        <v>30</v>
      </c>
      <c r="AX141" s="13" t="s">
        <v>81</v>
      </c>
      <c r="AY141" s="176" t="s">
        <v>132</v>
      </c>
    </row>
    <row r="142" spans="2:65" s="1" customFormat="1" ht="24" customHeight="1">
      <c r="B142" s="150"/>
      <c r="C142" s="151" t="s">
        <v>193</v>
      </c>
      <c r="D142" s="151" t="s">
        <v>134</v>
      </c>
      <c r="E142" s="152" t="s">
        <v>1327</v>
      </c>
      <c r="F142" s="153" t="s">
        <v>1328</v>
      </c>
      <c r="G142" s="154" t="s">
        <v>1306</v>
      </c>
      <c r="H142" s="155">
        <v>1</v>
      </c>
      <c r="I142" s="156"/>
      <c r="J142" s="157">
        <f>ROUND(I142*H142,2)</f>
        <v>0</v>
      </c>
      <c r="K142" s="153" t="s">
        <v>1</v>
      </c>
      <c r="L142" s="32"/>
      <c r="M142" s="158" t="s">
        <v>1</v>
      </c>
      <c r="N142" s="159" t="s">
        <v>38</v>
      </c>
      <c r="O142" s="55"/>
      <c r="P142" s="160">
        <f>O142*H142</f>
        <v>0</v>
      </c>
      <c r="Q142" s="160">
        <v>0</v>
      </c>
      <c r="R142" s="160">
        <f>Q142*H142</f>
        <v>0</v>
      </c>
      <c r="S142" s="160">
        <v>0</v>
      </c>
      <c r="T142" s="161">
        <f>S142*H142</f>
        <v>0</v>
      </c>
      <c r="AR142" s="162" t="s">
        <v>139</v>
      </c>
      <c r="AT142" s="162" t="s">
        <v>134</v>
      </c>
      <c r="AU142" s="162" t="s">
        <v>83</v>
      </c>
      <c r="AY142" s="17" t="s">
        <v>132</v>
      </c>
      <c r="BE142" s="163">
        <f>IF(N142="základní",J142,0)</f>
        <v>0</v>
      </c>
      <c r="BF142" s="163">
        <f>IF(N142="snížená",J142,0)</f>
        <v>0</v>
      </c>
      <c r="BG142" s="163">
        <f>IF(N142="zákl. přenesená",J142,0)</f>
        <v>0</v>
      </c>
      <c r="BH142" s="163">
        <f>IF(N142="sníž. přenesená",J142,0)</f>
        <v>0</v>
      </c>
      <c r="BI142" s="163">
        <f>IF(N142="nulová",J142,0)</f>
        <v>0</v>
      </c>
      <c r="BJ142" s="17" t="s">
        <v>81</v>
      </c>
      <c r="BK142" s="163">
        <f>ROUND(I142*H142,2)</f>
        <v>0</v>
      </c>
      <c r="BL142" s="17" t="s">
        <v>139</v>
      </c>
      <c r="BM142" s="162" t="s">
        <v>217</v>
      </c>
    </row>
    <row r="143" spans="2:65" s="12" customFormat="1" ht="11.25">
      <c r="B143" s="167"/>
      <c r="D143" s="164" t="s">
        <v>143</v>
      </c>
      <c r="E143" s="168" t="s">
        <v>1</v>
      </c>
      <c r="F143" s="169" t="s">
        <v>547</v>
      </c>
      <c r="H143" s="170">
        <v>1</v>
      </c>
      <c r="I143" s="171"/>
      <c r="L143" s="167"/>
      <c r="M143" s="172"/>
      <c r="N143" s="173"/>
      <c r="O143" s="173"/>
      <c r="P143" s="173"/>
      <c r="Q143" s="173"/>
      <c r="R143" s="173"/>
      <c r="S143" s="173"/>
      <c r="T143" s="174"/>
      <c r="AT143" s="168" t="s">
        <v>143</v>
      </c>
      <c r="AU143" s="168" t="s">
        <v>83</v>
      </c>
      <c r="AV143" s="12" t="s">
        <v>83</v>
      </c>
      <c r="AW143" s="12" t="s">
        <v>30</v>
      </c>
      <c r="AX143" s="12" t="s">
        <v>73</v>
      </c>
      <c r="AY143" s="168" t="s">
        <v>132</v>
      </c>
    </row>
    <row r="144" spans="2:65" s="13" customFormat="1" ht="11.25">
      <c r="B144" s="175"/>
      <c r="D144" s="164" t="s">
        <v>143</v>
      </c>
      <c r="E144" s="176" t="s">
        <v>1</v>
      </c>
      <c r="F144" s="177" t="s">
        <v>155</v>
      </c>
      <c r="H144" s="178">
        <v>1</v>
      </c>
      <c r="I144" s="179"/>
      <c r="L144" s="175"/>
      <c r="M144" s="180"/>
      <c r="N144" s="181"/>
      <c r="O144" s="181"/>
      <c r="P144" s="181"/>
      <c r="Q144" s="181"/>
      <c r="R144" s="181"/>
      <c r="S144" s="181"/>
      <c r="T144" s="182"/>
      <c r="AT144" s="176" t="s">
        <v>143</v>
      </c>
      <c r="AU144" s="176" t="s">
        <v>83</v>
      </c>
      <c r="AV144" s="13" t="s">
        <v>139</v>
      </c>
      <c r="AW144" s="13" t="s">
        <v>30</v>
      </c>
      <c r="AX144" s="13" t="s">
        <v>81</v>
      </c>
      <c r="AY144" s="176" t="s">
        <v>132</v>
      </c>
    </row>
    <row r="145" spans="2:65" s="1" customFormat="1" ht="16.5" customHeight="1">
      <c r="B145" s="150"/>
      <c r="C145" s="151" t="s">
        <v>199</v>
      </c>
      <c r="D145" s="151" t="s">
        <v>134</v>
      </c>
      <c r="E145" s="152" t="s">
        <v>1329</v>
      </c>
      <c r="F145" s="153" t="s">
        <v>1330</v>
      </c>
      <c r="G145" s="154" t="s">
        <v>1306</v>
      </c>
      <c r="H145" s="155">
        <v>1</v>
      </c>
      <c r="I145" s="156"/>
      <c r="J145" s="157">
        <f>ROUND(I145*H145,2)</f>
        <v>0</v>
      </c>
      <c r="K145" s="153" t="s">
        <v>1</v>
      </c>
      <c r="L145" s="32"/>
      <c r="M145" s="158" t="s">
        <v>1</v>
      </c>
      <c r="N145" s="159" t="s">
        <v>38</v>
      </c>
      <c r="O145" s="55"/>
      <c r="P145" s="160">
        <f>O145*H145</f>
        <v>0</v>
      </c>
      <c r="Q145" s="160">
        <v>0</v>
      </c>
      <c r="R145" s="160">
        <f>Q145*H145</f>
        <v>0</v>
      </c>
      <c r="S145" s="160">
        <v>0</v>
      </c>
      <c r="T145" s="161">
        <f>S145*H145</f>
        <v>0</v>
      </c>
      <c r="AR145" s="162" t="s">
        <v>139</v>
      </c>
      <c r="AT145" s="162" t="s">
        <v>134</v>
      </c>
      <c r="AU145" s="162" t="s">
        <v>83</v>
      </c>
      <c r="AY145" s="17" t="s">
        <v>132</v>
      </c>
      <c r="BE145" s="163">
        <f>IF(N145="základní",J145,0)</f>
        <v>0</v>
      </c>
      <c r="BF145" s="163">
        <f>IF(N145="snížená",J145,0)</f>
        <v>0</v>
      </c>
      <c r="BG145" s="163">
        <f>IF(N145="zákl. přenesená",J145,0)</f>
        <v>0</v>
      </c>
      <c r="BH145" s="163">
        <f>IF(N145="sníž. přenesená",J145,0)</f>
        <v>0</v>
      </c>
      <c r="BI145" s="163">
        <f>IF(N145="nulová",J145,0)</f>
        <v>0</v>
      </c>
      <c r="BJ145" s="17" t="s">
        <v>81</v>
      </c>
      <c r="BK145" s="163">
        <f>ROUND(I145*H145,2)</f>
        <v>0</v>
      </c>
      <c r="BL145" s="17" t="s">
        <v>139</v>
      </c>
      <c r="BM145" s="162" t="s">
        <v>228</v>
      </c>
    </row>
    <row r="146" spans="2:65" s="12" customFormat="1" ht="11.25">
      <c r="B146" s="167"/>
      <c r="D146" s="164" t="s">
        <v>143</v>
      </c>
      <c r="E146" s="168" t="s">
        <v>1</v>
      </c>
      <c r="F146" s="169" t="s">
        <v>547</v>
      </c>
      <c r="H146" s="170">
        <v>1</v>
      </c>
      <c r="I146" s="171"/>
      <c r="L146" s="167"/>
      <c r="M146" s="172"/>
      <c r="N146" s="173"/>
      <c r="O146" s="173"/>
      <c r="P146" s="173"/>
      <c r="Q146" s="173"/>
      <c r="R146" s="173"/>
      <c r="S146" s="173"/>
      <c r="T146" s="174"/>
      <c r="AT146" s="168" t="s">
        <v>143</v>
      </c>
      <c r="AU146" s="168" t="s">
        <v>83</v>
      </c>
      <c r="AV146" s="12" t="s">
        <v>83</v>
      </c>
      <c r="AW146" s="12" t="s">
        <v>30</v>
      </c>
      <c r="AX146" s="12" t="s">
        <v>73</v>
      </c>
      <c r="AY146" s="168" t="s">
        <v>132</v>
      </c>
    </row>
    <row r="147" spans="2:65" s="13" customFormat="1" ht="11.25">
      <c r="B147" s="175"/>
      <c r="D147" s="164" t="s">
        <v>143</v>
      </c>
      <c r="E147" s="176" t="s">
        <v>1</v>
      </c>
      <c r="F147" s="177" t="s">
        <v>155</v>
      </c>
      <c r="H147" s="178">
        <v>1</v>
      </c>
      <c r="I147" s="179"/>
      <c r="L147" s="175"/>
      <c r="M147" s="216"/>
      <c r="N147" s="217"/>
      <c r="O147" s="217"/>
      <c r="P147" s="217"/>
      <c r="Q147" s="217"/>
      <c r="R147" s="217"/>
      <c r="S147" s="217"/>
      <c r="T147" s="218"/>
      <c r="AT147" s="176" t="s">
        <v>143</v>
      </c>
      <c r="AU147" s="176" t="s">
        <v>83</v>
      </c>
      <c r="AV147" s="13" t="s">
        <v>139</v>
      </c>
      <c r="AW147" s="13" t="s">
        <v>30</v>
      </c>
      <c r="AX147" s="13" t="s">
        <v>81</v>
      </c>
      <c r="AY147" s="176" t="s">
        <v>132</v>
      </c>
    </row>
    <row r="148" spans="2:65" s="1" customFormat="1" ht="6.95" customHeight="1">
      <c r="B148" s="44"/>
      <c r="C148" s="45"/>
      <c r="D148" s="45"/>
      <c r="E148" s="45"/>
      <c r="F148" s="45"/>
      <c r="G148" s="45"/>
      <c r="H148" s="45"/>
      <c r="I148" s="112"/>
      <c r="J148" s="45"/>
      <c r="K148" s="45"/>
      <c r="L148" s="32"/>
    </row>
  </sheetData>
  <autoFilter ref="C117:K147"/>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110 - Komunikace</vt:lpstr>
      <vt:lpstr>SO 310 - Jednotná kanaliz...</vt:lpstr>
      <vt:lpstr>SO 311 - Kanalizační příp...</vt:lpstr>
      <vt:lpstr>SO 320 - Vodovodní řady 3...</vt:lpstr>
      <vt:lpstr>SO 321 - Vodovodní přípojky</vt:lpstr>
      <vt:lpstr>SO 330 - Odvodnění komuni...</vt:lpstr>
      <vt:lpstr>VRN - VRN</vt:lpstr>
      <vt:lpstr>'Rekapitulace stavby'!Názvy_tisku</vt:lpstr>
      <vt:lpstr>'SO 110 - Komunikace'!Názvy_tisku</vt:lpstr>
      <vt:lpstr>'SO 310 - Jednotná kanaliz...'!Názvy_tisku</vt:lpstr>
      <vt:lpstr>'SO 311 - Kanalizační příp...'!Názvy_tisku</vt:lpstr>
      <vt:lpstr>'SO 320 - Vodovodní řady 3...'!Názvy_tisku</vt:lpstr>
      <vt:lpstr>'SO 321 - Vodovodní přípojky'!Názvy_tisku</vt:lpstr>
      <vt:lpstr>'SO 330 - Odvodnění komuni...'!Názvy_tisku</vt:lpstr>
      <vt:lpstr>'VRN - VRN'!Názvy_tisku</vt:lpstr>
      <vt:lpstr>'Rekapitulace stavby'!Oblast_tisku</vt:lpstr>
      <vt:lpstr>'SO 110 - Komunikace'!Oblast_tisku</vt:lpstr>
      <vt:lpstr>'SO 310 - Jednotná kanaliz...'!Oblast_tisku</vt:lpstr>
      <vt:lpstr>'SO 311 - Kanalizační příp...'!Oblast_tisku</vt:lpstr>
      <vt:lpstr>'SO 320 - Vodovodní řady 3...'!Oblast_tisku</vt:lpstr>
      <vt:lpstr>'SO 321 - Vodovodní přípojky'!Oblast_tisku</vt:lpstr>
      <vt:lpstr>'SO 330 - Odvodnění komuni...'!Oblast_tisku</vt:lpstr>
      <vt:lpstr>'VRN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BOULALIBORNB\Administrator</dc:creator>
  <cp:lastModifiedBy>Pavel Matoušek</cp:lastModifiedBy>
  <dcterms:created xsi:type="dcterms:W3CDTF">2019-07-02T14:53:07Z</dcterms:created>
  <dcterms:modified xsi:type="dcterms:W3CDTF">2019-07-03T06:34:32Z</dcterms:modified>
</cp:coreProperties>
</file>